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TABLE" localSheetId="10">'Ф20'!#REF!</definedName>
    <definedName name="TABLE_2" localSheetId="10">'Ф20'!#REF!</definedName>
    <definedName name="_xlnm.Print_Area" localSheetId="0">'Ф10'!$A$1:$T$36</definedName>
    <definedName name="_xlnm.Print_Area" localSheetId="1">'Ф11'!$A$1:$X$38</definedName>
    <definedName name="_xlnm.Print_Area" localSheetId="2">'Ф12'!$A$1:$V$36</definedName>
    <definedName name="_xlnm.Print_Area" localSheetId="3">'Ф13'!$A$1:$CA$38</definedName>
    <definedName name="_xlnm.Print_Area" localSheetId="6">'Ф16'!$A$1:$BH$37</definedName>
    <definedName name="_xlnm.Print_Area" localSheetId="7">'Ф17'!$A$1:$BC$37</definedName>
    <definedName name="_xlnm.Print_Area" localSheetId="8">'Ф18'!$A$1:$BK$37</definedName>
    <definedName name="_xlnm.Print_Area" localSheetId="9">'Ф19'!$A$1:$M$36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<sst xmlns="http://schemas.openxmlformats.org/spreadsheetml/2006/main" count="7543" uniqueCount="939">
  <si>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</si>
  <si>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</si>
  <si>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</si>
  <si>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</si>
  <si>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</si>
  <si>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</si>
  <si>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</si>
  <si>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</si>
  <si>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</si>
  <si>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</si>
  <si>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</si>
  <si>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</si>
  <si>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</si>
  <si>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</si>
  <si>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</si>
  <si>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</si>
  <si>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</si>
  <si>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</si>
  <si>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</si>
  <si>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</si>
  <si>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</si>
  <si>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</si>
  <si>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</si>
  <si>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</si>
  <si>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</si>
  <si>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</si>
  <si>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</si>
  <si>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</si>
  <si>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</si>
  <si>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</si>
  <si>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</si>
  <si>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</si>
  <si>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</si>
  <si>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</si>
  <si>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</si>
  <si>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</si>
  <si>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</si>
  <si>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</si>
  <si>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</si>
  <si>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</si>
  <si>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</si>
  <si>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</si>
  <si>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</si>
  <si>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</si>
  <si>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</si>
  <si>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</si>
  <si>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</si>
  <si>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</si>
  <si>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</si>
  <si>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</si>
  <si>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</si>
  <si>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</si>
  <si>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</si>
  <si>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</si>
  <si>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</si>
  <si>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</si>
  <si>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</si>
  <si>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</si>
  <si>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</si>
  <si>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</si>
  <si>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</si>
  <si>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</si>
  <si>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</si>
  <si>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</si>
  <si>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</si>
  <si>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</si>
  <si>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</si>
  <si>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</si>
  <si>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</si>
  <si>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</si>
  <si>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</si>
  <si>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</si>
  <si>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</si>
  <si>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</si>
  <si>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</si>
  <si>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</si>
  <si>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</si>
  <si>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</si>
  <si>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</si>
  <si>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</si>
  <si>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</si>
  <si>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</si>
  <si>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</si>
  <si>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</si>
  <si>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</si>
  <si>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</si>
  <si>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</si>
  <si>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</si>
  <si>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</si>
  <si>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</si>
  <si>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</si>
  <si>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</si>
  <si>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</si>
  <si>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</si>
  <si>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</si>
  <si>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</si>
  <si>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</si>
  <si>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</si>
  <si>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</si>
  <si>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</si>
  <si>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</si>
  <si>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</si>
  <si>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</si>
  <si>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</si>
  <si>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</si>
  <si>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</si>
  <si>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</si>
  <si>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</si>
  <si>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</si>
  <si>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</si>
  <si>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</si>
  <si>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</si>
  <si>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</si>
  <si>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</si>
  <si>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</si>
  <si>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</si>
  <si>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</si>
  <si>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</si>
  <si>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</si>
  <si>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</si>
  <si>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</si>
  <si>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</si>
  <si>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</si>
  <si>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</si>
  <si>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</si>
  <si>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</si>
  <si>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</si>
  <si>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</si>
  <si>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</si>
  <si>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</si>
  <si>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</si>
  <si>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</si>
  <si>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</si>
  <si>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</si>
  <si>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</si>
  <si>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</si>
  <si>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</si>
  <si>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</si>
  <si>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</si>
  <si>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</si>
  <si>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</si>
  <si>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</si>
  <si>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</si>
  <si>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</si>
  <si>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</si>
  <si>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</si>
  <si>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</si>
  <si>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</si>
  <si>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</si>
  <si>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</si>
  <si>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</si>
  <si>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</si>
  <si>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</si>
  <si>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</si>
  <si>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</si>
  <si>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</si>
  <si>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</si>
  <si>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</si>
  <si>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</si>
  <si>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</si>
  <si>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</si>
  <si>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</si>
  <si>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</si>
  <si>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</si>
  <si>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</si>
  <si>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</si>
  <si>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</si>
  <si>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</si>
  <si>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</si>
  <si>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</si>
  <si>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</si>
  <si>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</si>
  <si>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</si>
  <si>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</si>
  <si>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</si>
  <si>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</si>
  <si>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</si>
  <si>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</si>
  <si>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</si>
  <si>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</si>
  <si>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</si>
  <si>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</si>
  <si>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</si>
  <si>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</si>
  <si>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</si>
  <si>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</si>
  <si>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</si>
  <si>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</si>
  <si>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</si>
  <si>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</si>
  <si>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</si>
  <si>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</si>
  <si>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</si>
  <si>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</si>
  <si>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</si>
  <si>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</si>
  <si>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</si>
  <si>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</si>
  <si>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</si>
  <si>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</si>
  <si>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</si>
  <si>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</si>
  <si>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</si>
  <si>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</si>
  <si>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</si>
  <si>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</si>
  <si>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</si>
  <si>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</si>
  <si>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</si>
  <si>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</si>
  <si>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</si>
  <si>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</si>
  <si>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</si>
  <si>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</si>
  <si>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</si>
  <si>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</si>
  <si>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</si>
  <si>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</si>
  <si>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</si>
  <si>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</si>
  <si>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</si>
  <si>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</si>
  <si>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</si>
  <si>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</si>
  <si>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</si>
  <si>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</si>
  <si>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</si>
  <si>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</si>
  <si>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</si>
  <si>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</si>
  <si>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</si>
  <si>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</si>
  <si>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</si>
  <si>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</si>
  <si>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</si>
  <si>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</si>
  <si>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</si>
  <si>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</si>
  <si>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</si>
  <si>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</si>
  <si>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</si>
  <si>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</si>
  <si>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</si>
  <si>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</si>
  <si>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</si>
  <si>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</si>
  <si>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</si>
  <si>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</si>
  <si>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</si>
  <si>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</si>
  <si>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</si>
  <si>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</si>
  <si>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</si>
  <si>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</si>
  <si>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</si>
  <si>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</si>
  <si>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</si>
  <si>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</si>
  <si>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</si>
  <si>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</si>
  <si>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</si>
  <si>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</si>
  <si>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</si>
  <si>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</si>
  <si>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</si>
  <si>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</si>
  <si>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</si>
  <si>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</si>
  <si>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</si>
  <si>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</si>
  <si>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</si>
  <si>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</si>
  <si>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</si>
  <si>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</si>
  <si>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</si>
  <si>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</si>
  <si>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</si>
  <si>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</si>
  <si>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</si>
  <si>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</si>
  <si>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</si>
  <si>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</si>
  <si>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</si>
  <si>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</si>
  <si>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</si>
  <si>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</si>
  <si>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</si>
  <si>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</si>
  <si>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</si>
  <si>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</si>
  <si>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</si>
  <si>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</si>
  <si>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</si>
  <si>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</si>
  <si>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</si>
  <si>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</si>
  <si>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</si>
  <si>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</si>
  <si>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</si>
  <si>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</si>
  <si>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</si>
  <si>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</si>
  <si>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</si>
  <si>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</si>
  <si>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</si>
  <si>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</si>
  <si>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</si>
  <si>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</si>
  <si>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</si>
  <si>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</si>
  <si>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</si>
  <si>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</si>
  <si>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</si>
  <si>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</si>
  <si>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</si>
  <si>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</si>
  <si>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</si>
  <si>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</si>
  <si>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</si>
  <si>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</si>
  <si>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</si>
  <si>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</si>
  <si>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</si>
  <si>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</si>
  <si>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</si>
  <si>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</si>
  <si>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</si>
  <si>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</si>
  <si>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</si>
  <si>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</si>
  <si>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</si>
  <si>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</si>
  <si>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</si>
  <si>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</si>
  <si>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</si>
  <si>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</si>
  <si>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</si>
  <si>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</si>
  <si>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</si>
  <si>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</si>
  <si>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</si>
  <si>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</si>
  <si>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</si>
  <si>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</si>
  <si>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</si>
  <si>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</si>
  <si>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</si>
  <si>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</si>
  <si>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</si>
  <si>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</si>
  <si>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</si>
  <si>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</si>
  <si>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</si>
  <si>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</si>
  <si>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</si>
  <si>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</si>
  <si>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</si>
  <si>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</si>
  <si>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</si>
  <si>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</si>
  <si>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</si>
  <si>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</si>
  <si>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</si>
  <si>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</si>
  <si>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</si>
  <si>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</si>
  <si>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</si>
  <si>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</si>
  <si>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</si>
  <si>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</si>
  <si>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</si>
  <si>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</si>
  <si>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</si>
  <si>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</si>
  <si>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</si>
  <si>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</si>
  <si>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</si>
  <si>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</si>
  <si>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</si>
  <si>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</si>
  <si>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</si>
  <si>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</si>
  <si>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</si>
  <si>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</si>
  <si>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</si>
  <si>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</si>
  <si>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</si>
  <si>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</si>
  <si>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</si>
  <si>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</si>
  <si>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</si>
  <si>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</si>
  <si>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</si>
  <si>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</si>
  <si>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</si>
  <si>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</si>
  <si>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</si>
  <si>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</si>
  <si>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</si>
  <si>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</si>
  <si>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</si>
  <si>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</si>
  <si>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</si>
  <si>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</si>
  <si>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</si>
  <si>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</si>
  <si>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</si>
  <si>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</si>
  <si>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</si>
  <si>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</si>
  <si>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</si>
  <si>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</si>
  <si>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</si>
  <si>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</si>
  <si>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</si>
  <si>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</si>
  <si>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</si>
  <si>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</si>
  <si>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</si>
  <si>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</si>
  <si>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</si>
  <si>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</si>
  <si>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</si>
  <si>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</si>
  <si>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</si>
  <si>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</si>
  <si>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</si>
  <si>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</si>
  <si>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</si>
  <si>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</si>
  <si>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</si>
  <si>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</si>
  <si>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</si>
  <si>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</si>
  <si>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</si>
  <si>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</si>
  <si>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</si>
  <si>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</si>
  <si>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</si>
  <si>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</si>
  <si>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</si>
  <si>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</si>
  <si>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</si>
  <si>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</si>
  <si>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</si>
  <si>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</si>
  <si>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</si>
  <si>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</si>
  <si>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</si>
  <si>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</si>
  <si>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</si>
  <si>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</si>
  <si>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</si>
  <si>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</si>
  <si>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</si>
  <si>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</si>
  <si>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</si>
  <si>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</si>
  <si>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</si>
  <si>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</si>
  <si>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</si>
  <si>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</si>
  <si>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</si>
  <si>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</si>
  <si>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</si>
  <si>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</si>
  <si>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</si>
  <si>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</si>
  <si>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</si>
  <si>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</si>
  <si>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</si>
  <si>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</si>
  <si>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</si>
  <si>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</si>
  <si>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</si>
  <si>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</si>
  <si>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</si>
  <si>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</si>
  <si>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</si>
  <si>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</si>
  <si>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</si>
  <si>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</si>
  <si>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</si>
  <si>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</si>
  <si>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</si>
  <si>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</si>
  <si>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</si>
  <si>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</si>
  <si>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</si>
  <si>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</si>
  <si>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</si>
  <si>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</si>
  <si>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</si>
  <si>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</si>
  <si>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</si>
  <si>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</si>
  <si>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</si>
  <si>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</si>
  <si>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</si>
  <si>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</si>
  <si>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</si>
  <si>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</si>
  <si>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</si>
  <si>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</si>
  <si>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</si>
  <si>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</si>
  <si>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</si>
  <si>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</si>
  <si>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</si>
  <si>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</si>
  <si>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</si>
  <si>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</si>
  <si>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</si>
  <si>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</si>
  <si>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</si>
  <si>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</si>
  <si>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</si>
  <si>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</si>
  <si>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</si>
  <si>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</si>
  <si>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</si>
  <si>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</si>
  <si>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</si>
  <si>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</si>
  <si>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</si>
  <si>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</si>
  <si>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</si>
  <si>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</si>
  <si>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</si>
  <si>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</si>
  <si>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</si>
  <si>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</si>
  <si>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</si>
  <si>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</si>
  <si>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</si>
  <si>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</si>
  <si>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</si>
  <si>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</si>
  <si>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</si>
  <si>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</si>
  <si>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</si>
  <si>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</si>
  <si>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</si>
  <si>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</si>
  <si>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</si>
  <si>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</si>
  <si>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</si>
  <si>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</si>
  <si>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</si>
  <si>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</si>
  <si>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</si>
  <si>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</si>
  <si>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</si>
  <si>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</si>
  <si>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</si>
  <si>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</si>
  <si>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</si>
  <si>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</si>
  <si>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</si>
  <si>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</si>
  <si>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</si>
  <si>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</si>
  <si>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</si>
  <si>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</si>
  <si>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</si>
  <si>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</si>
  <si>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</si>
  <si>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</si>
  <si>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</si>
  <si>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</si>
  <si>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</si>
  <si>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</si>
  <si>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</si>
  <si>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</si>
  <si>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</si>
  <si>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</si>
  <si>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</si>
  <si>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</si>
  <si>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</si>
  <si>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</si>
  <si>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</si>
  <si>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</si>
  <si>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</si>
  <si>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</si>
  <si>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</si>
  <si>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</si>
  <si>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</si>
  <si>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</si>
  <si>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</si>
  <si>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</si>
  <si>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</si>
  <si>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</si>
  <si>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</si>
  <si>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</si>
  <si>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</si>
  <si>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</si>
  <si>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</si>
  <si>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</si>
  <si>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</si>
  <si>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</si>
  <si>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</si>
  <si>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</si>
  <si>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</si>
  <si>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</si>
  <si>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</si>
  <si>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</si>
  <si>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</si>
  <si>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</si>
  <si>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</si>
  <si>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</si>
  <si>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</si>
  <si>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</si>
  <si>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</si>
  <si>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</si>
  <si>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</si>
  <si>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</si>
  <si>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</si>
  <si>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</si>
  <si>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</si>
  <si>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</si>
  <si>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</si>
  <si>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</si>
  <si>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</si>
  <si>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</si>
  <si>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</si>
  <si>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</si>
  <si>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</si>
  <si>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</si>
  <si>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</si>
  <si>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</si>
  <si>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</si>
  <si>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</si>
  <si>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</si>
  <si>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</si>
  <si>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</si>
  <si>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</si>
  <si>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</si>
  <si>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</si>
  <si>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</si>
  <si>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</si>
  <si>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</si>
  <si>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</si>
  <si>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</si>
  <si>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</si>
  <si>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</si>
  <si>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</si>
  <si>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</si>
  <si>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</si>
  <si>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</si>
  <si>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</si>
  <si>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</si>
  <si>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</si>
  <si>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</si>
  <si>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</si>
  <si>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</si>
  <si>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</si>
  <si>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</si>
  <si>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</si>
  <si>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</si>
  <si>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</si>
  <si>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</si>
  <si>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</si>
  <si>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</si>
  <si>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</si>
  <si>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</si>
  <si>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</si>
  <si>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</si>
  <si>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</si>
  <si>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</si>
  <si>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</si>
  <si>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</si>
  <si>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</si>
  <si>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</si>
  <si>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</si>
  <si>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</si>
  <si>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</si>
  <si>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</si>
  <si>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</si>
  <si>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</si>
  <si>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</si>
  <si>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</si>
  <si>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</si>
  <si>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</si>
  <si>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</si>
  <si>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</si>
  <si>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</si>
  <si>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</si>
  <si>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</si>
  <si>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</si>
  <si>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</si>
  <si>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</si>
  <si>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</si>
  <si>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</si>
  <si>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</si>
  <si>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</si>
  <si>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</si>
  <si>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</si>
  <si>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</si>
  <si>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</si>
  <si>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</si>
  <si>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</si>
  <si>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</si>
  <si>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</si>
  <si>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</si>
  <si>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</si>
  <si>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</si>
  <si>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</si>
  <si>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</si>
  <si>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</si>
  <si>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</si>
  <si>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</si>
  <si>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</si>
  <si>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</si>
  <si>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</si>
  <si>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</si>
  <si>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</si>
  <si>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</si>
  <si>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</si>
  <si>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</si>
  <si>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</si>
  <si>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</si>
  <si>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</si>
  <si>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</si>
  <si>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</si>
  <si>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</si>
  <si>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</si>
  <si>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</si>
  <si>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</si>
  <si>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</si>
  <si>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</si>
  <si>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</si>
  <si>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</si>
  <si>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</si>
  <si>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</si>
  <si>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</si>
  <si>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</si>
  <si>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</si>
  <si>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</si>
  <si>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</si>
  <si>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</si>
  <si>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</si>
  <si>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</si>
  <si>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</si>
  <si>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</si>
  <si>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</si>
  <si>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</si>
  <si>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</si>
  <si>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</si>
  <si>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</si>
  <si>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</si>
  <si>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</si>
  <si>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</si>
  <si>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</si>
  <si>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</si>
  <si>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</si>
  <si>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</si>
  <si>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</si>
  <si>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</si>
  <si>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</si>
  <si>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</si>
  <si>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</si>
  <si>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</si>
  <si>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</si>
  <si>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</si>
  <si>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</si>
  <si>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</si>
  <si>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</si>
  <si>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</si>
  <si>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</si>
  <si>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</si>
  <si>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</si>
  <si>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</si>
  <si>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</si>
  <si>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</si>
  <si>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</si>
  <si>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</si>
  <si>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</si>
  <si>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</si>
  <si>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</si>
  <si>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</si>
  <si>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</si>
  <si>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</si>
  <si>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</si>
  <si>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</si>
  <si>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</si>
  <si>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</si>
  <si>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</si>
  <si>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</si>
  <si>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</si>
  <si>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</si>
  <si>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</si>
  <si>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</si>
  <si>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</si>
  <si>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</si>
  <si>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</si>
  <si>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</si>
  <si>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</si>
  <si>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</si>
  <si>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</si>
  <si>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</si>
  <si>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</si>
  <si>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</si>
  <si>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</si>
  <si>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</si>
  <si>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</si>
  <si>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</si>
  <si>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</si>
  <si>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</si>
  <si>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</si>
  <si>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</si>
  <si>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</si>
  <si>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</si>
  <si>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</si>
  <si>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</si>
  <si>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</si>
  <si>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</si>
  <si>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</si>
  <si>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</si>
  <si>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</si>
  <si>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</si>
  <si>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</si>
  <si>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</si>
  <si>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</si>
  <si>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</si>
  <si>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</si>
  <si>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</si>
  <si>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</si>
  <si>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</si>
  <si>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</si>
  <si>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</si>
  <si>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</si>
  <si>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</si>
  <si>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</si>
  <si>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</si>
  <si>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</si>
  <si>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</si>
  <si>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</si>
  <si>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</si>
  <si>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</si>
  <si>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</si>
  <si>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</si>
  <si>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</si>
  <si>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</si>
  <si>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</si>
  <si>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</si>
  <si>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</si>
  <si>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</si>
  <si>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</si>
  <si>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</si>
  <si>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</si>
  <si>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</si>
  <si>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</si>
  <si>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</si>
  <si>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</si>
  <si>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</si>
  <si>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</si>
  <si>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</si>
  <si>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</si>
  <si>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</si>
  <si>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</si>
  <si>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</si>
  <si>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</si>
  <si>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</si>
  <si>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</si>
  <si>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</si>
  <si>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</si>
  <si>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</si>
  <si>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</si>
  <si>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</si>
  <si>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</si>
  <si>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</si>
  <si>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</si>
  <si>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</si>
  <si>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</si>
  <si>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</si>
  <si>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</si>
  <si>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</si>
  <si>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</si>
  <si>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</si>
  <si>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</si>
  <si>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</si>
  <si>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</si>
  <si>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</si>
  <si>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</si>
  <si>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</si>
  <si>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</si>
  <si>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</si>
  <si>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</si>
  <si>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</si>
  <si>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</si>
  <si>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</si>
  <si>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</si>
  <si>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</si>
  <si>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</si>
  <si>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</si>
  <si>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</si>
  <si>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</si>
  <si>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</si>
  <si>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</si>
  <si>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</si>
  <si>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1 шт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</si>
  <si>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</si>
  <si>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2022</t>
  </si>
  <si>
    <t>Приказ Департамента тарифного регулирования Томской области от 31.10.2019 № 6-348 (в редакции Приказ ДТР от 29.10.2021 № 6-161)</t>
  </si>
  <si>
    <t>Реконструкция, модернизация, техническое
перевооружение всего, в том числе:</t>
  </si>
  <si>
    <t>1.1.</t>
  </si>
  <si>
    <t>L_0000000001</t>
  </si>
  <si>
    <t>L_0000000002</t>
  </si>
  <si>
    <t>L_0000000003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</si>
  <si>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</si>
  <si>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</si>
  <si>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</si>
  <si>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</si>
  <si>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1.1.4</t>
  </si>
  <si>
    <t>L_0000000004</t>
  </si>
  <si>
    <t>Вывод объектов инвестиционной деятельности (мощностей) из эксплуатации в год 2021</t>
  </si>
  <si>
    <t>Финансирование капитальных вложений 2022 года, млн. рублей (с НДС)</t>
  </si>
  <si>
    <t>Фактический объем финансирования капитальных вложений на 01.01. 2022 года,
млн. рублей
(с НДС)</t>
  </si>
  <si>
    <t>Остаток финансирования капитальных вложений на 01.01. 2022 года в прогнозных ценах соответствующих лет, млн. рублей
(с НДС)</t>
  </si>
  <si>
    <t>Всего за 2022 год</t>
  </si>
  <si>
    <t>Освоение капитальных вложений 2022 года, млн. рублей (без НДС)</t>
  </si>
  <si>
    <t>Остаток освоения капитальных вложений на 01.01. 2022 года, млн. рублей
(без НДС)</t>
  </si>
  <si>
    <t>Фактический объем освоения капитальных вложений на 01.01. 2022 года в прогнозных ценах соответствующих лет, млн. рублей
(без НДС)</t>
  </si>
  <si>
    <t>активов к бухгалтерскому учету в 2022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</si>
  <si>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</si>
  <si>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деятельности (мощностей) в эксплуатацию в 2022 году</t>
  </si>
  <si>
    <t>Освоение капитальных вложений 2022  года, млн. рублей (без НДС)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</si>
  <si>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2022 года</t>
  </si>
  <si>
    <t>Отчетный год 2022 год</t>
  </si>
  <si>
    <r>
      <t xml:space="preserve">за </t>
    </r>
    <r>
      <rPr>
        <b/>
        <sz val="7"/>
        <rFont val="Times New Roman"/>
        <family val="1"/>
      </rPr>
      <t xml:space="preserve"> 2022</t>
    </r>
    <r>
      <rPr>
        <sz val="7"/>
        <rFont val="Times New Roman"/>
        <family val="1"/>
      </rPr>
      <t xml:space="preserve"> год</t>
    </r>
  </si>
  <si>
    <t>4</t>
  </si>
  <si>
    <t>Перенос мероприятий с 2021 г. на 2022 -2024 года</t>
  </si>
  <si>
    <t>Установка учетов с АСКУЭ на границе балансовой принадлежности с потребителями, запитанными от ВЛ-0,4кВ (в том числе програмное обеспечение и компьютерное оборудование)</t>
  </si>
  <si>
    <t>факт на 01.01. 2023 года</t>
  </si>
  <si>
    <t>факт 2023 года
(на 01.01.2023 года)</t>
  </si>
  <si>
    <t>факт 2022 года
(на 01.01.2023 года)</t>
  </si>
  <si>
    <t>Продление срока эксплуатации. Перенос мероприятия на 2025 год.</t>
  </si>
  <si>
    <t>Перенос мероприятий с 2021 г. на 2022 -2024 года. Продление срока эксплуатации. Перенос мероприятия на 2025 год.</t>
  </si>
  <si>
    <t>Отсутсвие технической возможности - отсутсвует возможность установки выключателя для сухого трансформатора. Продление срока эксплуатации. Перенос мероприятия на 2025 год.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</si>
</sst>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  <numFmt numFmtId="189" formatCode="0.00000000000"/>
    <numFmt numFmtId="190" formatCode="0.000%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171" fontId="8" fillId="0" borderId="10" xfId="66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171" fontId="8" fillId="2" borderId="10" xfId="66" applyFont="1" applyFill="1" applyBorder="1" applyAlignment="1">
      <alignment horizontal="center" vertical="center" wrapText="1"/>
    </xf>
    <xf numFmtId="181" fontId="8" fillId="5" borderId="1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 indent="1"/>
    </xf>
    <xf numFmtId="0" fontId="5" fillId="0" borderId="39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indent="2"/>
    </xf>
    <xf numFmtId="0" fontId="5" fillId="0" borderId="39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7" fillId="0" borderId="38" xfId="0" applyNumberFormat="1" applyFont="1" applyBorder="1" applyAlignment="1">
      <alignment horizontal="center" vertical="top"/>
    </xf>
    <xf numFmtId="0" fontId="7" fillId="0" borderId="3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6" fillId="0" borderId="25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43" fontId="8" fillId="2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2" borderId="10" xfId="0" applyNumberFormat="1" applyFont="1" applyFill="1" applyBorder="1" applyAlignment="1">
      <alignment horizontal="center" vertical="center" wrapText="1"/>
    </xf>
    <xf numFmtId="9" fontId="8" fillId="2" borderId="10" xfId="63" applyFont="1" applyFill="1" applyBorder="1" applyAlignment="1">
      <alignment horizontal="center" vertical="center" wrapText="1"/>
    </xf>
    <xf numFmtId="9" fontId="8" fillId="2" borderId="10" xfId="63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9" fontId="5" fillId="0" borderId="10" xfId="63" applyFont="1" applyBorder="1" applyAlignment="1">
      <alignment horizontal="center" vertical="center" wrapText="1"/>
    </xf>
    <xf numFmtId="9" fontId="5" fillId="2" borderId="10" xfId="63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9" fontId="5" fillId="35" borderId="10" xfId="63" applyFont="1" applyFill="1" applyBorder="1" applyAlignment="1">
      <alignment horizontal="center" vertical="center" wrapText="1"/>
    </xf>
    <xf numFmtId="9" fontId="5" fillId="5" borderId="10" xfId="63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2\&#1048;&#1055;\&#1084;&#1086;&#1085;&#1080;&#1090;&#1086;&#1088;&#1080;&#1085;&#1075;\&#1058;&#1086;&#1084;&#1089;&#1082;&#1072;&#1103;%20&#1086;&#1073;&#1083;&#1072;&#1089;&#1090;&#1100;.NET.INV.(IV%20&#1082;&#1074;&#1072;&#1088;&#1090;&#1072;&#1083;)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8">
        <row r="44">
          <cell r="T44">
            <v>323.156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87" zoomScaleSheetLayoutView="87" zoomScalePageLayoutView="0" workbookViewId="0" topLeftCell="A13">
      <selection activeCell="M22" sqref="M22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7.2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52" t="s">
        <v>3</v>
      </c>
      <c r="S2" s="252"/>
      <c r="T2" s="252"/>
    </row>
    <row r="3" spans="1:20" s="41" customFormat="1" ht="12.75">
      <c r="A3" s="253" t="s">
        <v>692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6:12" s="41" customFormat="1" ht="12.75">
      <c r="F4" s="42" t="s">
        <v>693</v>
      </c>
      <c r="G4" s="254" t="s">
        <v>930</v>
      </c>
      <c r="H4" s="254"/>
      <c r="I4" s="41" t="s">
        <v>694</v>
      </c>
      <c r="J4" s="254" t="s">
        <v>902</v>
      </c>
      <c r="K4" s="254"/>
      <c r="L4" s="41" t="s">
        <v>695</v>
      </c>
    </row>
    <row r="6" spans="6:16" s="41" customFormat="1" ht="14.25">
      <c r="F6" s="42" t="s">
        <v>696</v>
      </c>
      <c r="G6" s="255" t="s">
        <v>861</v>
      </c>
      <c r="H6" s="255"/>
      <c r="I6" s="255"/>
      <c r="J6" s="255"/>
      <c r="K6" s="255"/>
      <c r="L6" s="255"/>
      <c r="M6" s="255"/>
      <c r="N6" s="255"/>
      <c r="O6" s="255"/>
      <c r="P6" s="43"/>
    </row>
    <row r="7" spans="7:16" s="2" customFormat="1" ht="11.25">
      <c r="G7" s="249" t="s">
        <v>4</v>
      </c>
      <c r="H7" s="249"/>
      <c r="I7" s="249"/>
      <c r="J7" s="249"/>
      <c r="K7" s="249"/>
      <c r="L7" s="249"/>
      <c r="M7" s="249"/>
      <c r="N7" s="249"/>
      <c r="O7" s="249"/>
      <c r="P7" s="44"/>
    </row>
    <row r="9" spans="9:12" s="41" customFormat="1" ht="12.75">
      <c r="I9" s="42" t="s">
        <v>697</v>
      </c>
      <c r="J9" s="254" t="s">
        <v>902</v>
      </c>
      <c r="K9" s="254"/>
      <c r="L9" s="41" t="s">
        <v>5</v>
      </c>
    </row>
    <row r="11" spans="7:19" s="41" customFormat="1" ht="14.25" customHeight="1">
      <c r="G11" s="42" t="s">
        <v>698</v>
      </c>
      <c r="H11" s="251" t="s">
        <v>903</v>
      </c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</row>
    <row r="12" spans="8:16" s="2" customFormat="1" ht="11.25">
      <c r="H12" s="249" t="s">
        <v>6</v>
      </c>
      <c r="I12" s="249"/>
      <c r="J12" s="249"/>
      <c r="K12" s="249"/>
      <c r="L12" s="249"/>
      <c r="M12" s="249"/>
      <c r="N12" s="249"/>
      <c r="O12" s="249"/>
      <c r="P12" s="249"/>
    </row>
    <row r="14" spans="1:20" s="3" customFormat="1" ht="12">
      <c r="A14" s="239" t="s">
        <v>699</v>
      </c>
      <c r="B14" s="239" t="s">
        <v>700</v>
      </c>
      <c r="C14" s="239" t="s">
        <v>701</v>
      </c>
      <c r="D14" s="239" t="s">
        <v>702</v>
      </c>
      <c r="E14" s="239" t="s">
        <v>917</v>
      </c>
      <c r="F14" s="239" t="s">
        <v>918</v>
      </c>
      <c r="G14" s="242" t="s">
        <v>916</v>
      </c>
      <c r="H14" s="250"/>
      <c r="I14" s="250"/>
      <c r="J14" s="250"/>
      <c r="K14" s="250"/>
      <c r="L14" s="250"/>
      <c r="M14" s="250"/>
      <c r="N14" s="250"/>
      <c r="O14" s="250"/>
      <c r="P14" s="243"/>
      <c r="Q14" s="239" t="s">
        <v>703</v>
      </c>
      <c r="R14" s="242" t="s">
        <v>704</v>
      </c>
      <c r="S14" s="243"/>
      <c r="T14" s="239" t="s">
        <v>705</v>
      </c>
    </row>
    <row r="15" spans="1:20" s="3" customFormat="1" ht="12">
      <c r="A15" s="240"/>
      <c r="B15" s="240"/>
      <c r="C15" s="240"/>
      <c r="D15" s="240"/>
      <c r="E15" s="240"/>
      <c r="F15" s="240"/>
      <c r="G15" s="242" t="s">
        <v>706</v>
      </c>
      <c r="H15" s="243"/>
      <c r="I15" s="242" t="s">
        <v>707</v>
      </c>
      <c r="J15" s="243"/>
      <c r="K15" s="242" t="s">
        <v>708</v>
      </c>
      <c r="L15" s="243"/>
      <c r="M15" s="242" t="s">
        <v>709</v>
      </c>
      <c r="N15" s="243"/>
      <c r="O15" s="242" t="s">
        <v>710</v>
      </c>
      <c r="P15" s="243"/>
      <c r="Q15" s="240"/>
      <c r="R15" s="245" t="s">
        <v>711</v>
      </c>
      <c r="S15" s="247" t="s">
        <v>2</v>
      </c>
      <c r="T15" s="240"/>
    </row>
    <row r="16" spans="1:20" s="3" customFormat="1" ht="108" customHeight="1">
      <c r="A16" s="244"/>
      <c r="B16" s="244"/>
      <c r="C16" s="244"/>
      <c r="D16" s="244"/>
      <c r="E16" s="241"/>
      <c r="F16" s="241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41"/>
      <c r="R16" s="246"/>
      <c r="S16" s="248"/>
      <c r="T16" s="244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89" t="s">
        <v>857</v>
      </c>
      <c r="B18" s="190" t="s">
        <v>712</v>
      </c>
      <c r="C18" s="191" t="s">
        <v>858</v>
      </c>
      <c r="D18" s="192">
        <f>D24+D32+D34+D19</f>
        <v>14.463000000000001</v>
      </c>
      <c r="E18" s="198">
        <f aca="true" t="shared" si="0" ref="E18:R18">E24+E32+E34+E19</f>
        <v>6.750500000000001</v>
      </c>
      <c r="F18" s="199">
        <f t="shared" si="0"/>
        <v>10.634</v>
      </c>
      <c r="G18" s="202">
        <f>G24+G32+G34+G19</f>
        <v>6.2446</v>
      </c>
      <c r="H18" s="202">
        <f t="shared" si="0"/>
        <v>0</v>
      </c>
      <c r="I18" s="202">
        <f t="shared" si="0"/>
        <v>0</v>
      </c>
      <c r="J18" s="202">
        <f t="shared" si="0"/>
        <v>0</v>
      </c>
      <c r="K18" s="202">
        <f t="shared" si="0"/>
        <v>0</v>
      </c>
      <c r="L18" s="202">
        <f t="shared" si="0"/>
        <v>0</v>
      </c>
      <c r="M18" s="202">
        <f t="shared" si="0"/>
        <v>0</v>
      </c>
      <c r="N18" s="202">
        <f t="shared" si="0"/>
        <v>0</v>
      </c>
      <c r="O18" s="202">
        <f t="shared" si="0"/>
        <v>6.2446</v>
      </c>
      <c r="P18" s="202">
        <f t="shared" si="0"/>
        <v>0.3877872</v>
      </c>
      <c r="Q18" s="202">
        <f t="shared" si="0"/>
        <v>8.5032128</v>
      </c>
      <c r="R18" s="202">
        <f t="shared" si="0"/>
        <v>-5.8568128</v>
      </c>
      <c r="S18" s="233">
        <f>R18/O18</f>
        <v>-0.9379003939403645</v>
      </c>
      <c r="T18" s="205" t="s">
        <v>858</v>
      </c>
    </row>
    <row r="19" spans="1:20" s="99" customFormat="1" ht="31.5">
      <c r="A19" s="193" t="s">
        <v>905</v>
      </c>
      <c r="B19" s="194" t="s">
        <v>904</v>
      </c>
      <c r="C19" s="194" t="s">
        <v>858</v>
      </c>
      <c r="D19" s="195">
        <f>D20+D21+D22+D23</f>
        <v>6.085</v>
      </c>
      <c r="E19" s="200">
        <f aca="true" t="shared" si="1" ref="E19:R19">E20+E21+E22+E23</f>
        <v>0</v>
      </c>
      <c r="F19" s="201">
        <f t="shared" si="1"/>
        <v>6.085</v>
      </c>
      <c r="G19" s="202">
        <f>F19</f>
        <v>6.085</v>
      </c>
      <c r="H19" s="98">
        <f t="shared" si="1"/>
        <v>0</v>
      </c>
      <c r="I19" s="98">
        <f t="shared" si="1"/>
        <v>0</v>
      </c>
      <c r="J19" s="98">
        <f t="shared" si="1"/>
        <v>0</v>
      </c>
      <c r="K19" s="98">
        <f t="shared" si="1"/>
        <v>0</v>
      </c>
      <c r="L19" s="98">
        <f t="shared" si="1"/>
        <v>0</v>
      </c>
      <c r="M19" s="98">
        <f t="shared" si="1"/>
        <v>0</v>
      </c>
      <c r="N19" s="98">
        <f t="shared" si="1"/>
        <v>0</v>
      </c>
      <c r="O19" s="204">
        <f t="shared" si="1"/>
        <v>6.085</v>
      </c>
      <c r="P19" s="236">
        <f t="shared" si="1"/>
        <v>0</v>
      </c>
      <c r="Q19" s="204">
        <f t="shared" si="1"/>
        <v>6.085</v>
      </c>
      <c r="R19" s="98">
        <f t="shared" si="1"/>
        <v>-6.085</v>
      </c>
      <c r="S19" s="451">
        <v>-1</v>
      </c>
      <c r="T19" s="217" t="s">
        <v>858</v>
      </c>
    </row>
    <row r="20" spans="1:20" s="99" customFormat="1" ht="59.25" customHeight="1">
      <c r="A20" s="193" t="s">
        <v>22</v>
      </c>
      <c r="B20" s="194" t="s">
        <v>909</v>
      </c>
      <c r="C20" s="194" t="s">
        <v>906</v>
      </c>
      <c r="D20" s="195">
        <v>3.6</v>
      </c>
      <c r="E20" s="200">
        <v>0</v>
      </c>
      <c r="F20" s="201">
        <f>D20</f>
        <v>3.6</v>
      </c>
      <c r="G20" s="202">
        <f>F20</f>
        <v>3.6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04">
        <f>G20</f>
        <v>3.6</v>
      </c>
      <c r="P20" s="236">
        <v>0</v>
      </c>
      <c r="Q20" s="204">
        <f>F20</f>
        <v>3.6</v>
      </c>
      <c r="R20" s="204">
        <f>-O20</f>
        <v>-3.6</v>
      </c>
      <c r="S20" s="451">
        <v>-1</v>
      </c>
      <c r="T20" s="217" t="s">
        <v>936</v>
      </c>
    </row>
    <row r="21" spans="1:20" s="99" customFormat="1" ht="59.25" customHeight="1">
      <c r="A21" s="193" t="s">
        <v>24</v>
      </c>
      <c r="B21" s="194" t="s">
        <v>910</v>
      </c>
      <c r="C21" s="194" t="s">
        <v>907</v>
      </c>
      <c r="D21" s="195">
        <v>0.945</v>
      </c>
      <c r="E21" s="200">
        <v>0</v>
      </c>
      <c r="F21" s="201">
        <f>D21</f>
        <v>0.945</v>
      </c>
      <c r="G21" s="202">
        <f>F21</f>
        <v>0.945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204">
        <f>G21</f>
        <v>0.945</v>
      </c>
      <c r="P21" s="236">
        <v>0</v>
      </c>
      <c r="Q21" s="204">
        <f>F21</f>
        <v>0.945</v>
      </c>
      <c r="R21" s="204">
        <f>-O21</f>
        <v>-0.945</v>
      </c>
      <c r="S21" s="451">
        <v>-1</v>
      </c>
      <c r="T21" s="217" t="s">
        <v>938</v>
      </c>
    </row>
    <row r="22" spans="1:20" s="99" customFormat="1" ht="59.25" customHeight="1">
      <c r="A22" s="193" t="s">
        <v>26</v>
      </c>
      <c r="B22" s="194" t="s">
        <v>911</v>
      </c>
      <c r="C22" s="194" t="s">
        <v>908</v>
      </c>
      <c r="D22" s="195">
        <v>1.18</v>
      </c>
      <c r="E22" s="200">
        <v>0</v>
      </c>
      <c r="F22" s="201">
        <f>D22</f>
        <v>1.18</v>
      </c>
      <c r="G22" s="202">
        <f>F22</f>
        <v>1.18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204">
        <f>G22</f>
        <v>1.18</v>
      </c>
      <c r="P22" s="236">
        <v>0</v>
      </c>
      <c r="Q22" s="204">
        <f>F22</f>
        <v>1.18</v>
      </c>
      <c r="R22" s="204">
        <f>-O22</f>
        <v>-1.18</v>
      </c>
      <c r="S22" s="451">
        <v>-1</v>
      </c>
      <c r="T22" s="217" t="s">
        <v>936</v>
      </c>
    </row>
    <row r="23" spans="1:20" s="99" customFormat="1" ht="59.25" customHeight="1">
      <c r="A23" s="193" t="s">
        <v>913</v>
      </c>
      <c r="B23" s="194" t="s">
        <v>912</v>
      </c>
      <c r="C23" s="194" t="s">
        <v>914</v>
      </c>
      <c r="D23" s="195">
        <v>0.36</v>
      </c>
      <c r="E23" s="200">
        <v>0</v>
      </c>
      <c r="F23" s="201">
        <f>D23</f>
        <v>0.36</v>
      </c>
      <c r="G23" s="202">
        <f>F23</f>
        <v>0.36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204">
        <f>G23</f>
        <v>0.36</v>
      </c>
      <c r="P23" s="236">
        <v>0</v>
      </c>
      <c r="Q23" s="204">
        <f>F23</f>
        <v>0.36</v>
      </c>
      <c r="R23" s="204">
        <f>-O23</f>
        <v>-0.36</v>
      </c>
      <c r="S23" s="451">
        <v>-1</v>
      </c>
      <c r="T23" s="217" t="s">
        <v>936</v>
      </c>
    </row>
    <row r="24" spans="1:20" s="99" customFormat="1" ht="25.5">
      <c r="A24" s="221" t="s">
        <v>891</v>
      </c>
      <c r="B24" s="222" t="s">
        <v>892</v>
      </c>
      <c r="C24" s="194" t="s">
        <v>858</v>
      </c>
      <c r="D24" s="195">
        <f>D25</f>
        <v>2.806</v>
      </c>
      <c r="E24" s="200">
        <v>0</v>
      </c>
      <c r="F24" s="201">
        <f>D24-E24</f>
        <v>2.806</v>
      </c>
      <c r="G24" s="202">
        <f>G25</f>
        <v>0.1596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204">
        <f>O25</f>
        <v>0.1596</v>
      </c>
      <c r="P24" s="236">
        <f>P25</f>
        <v>0.3877872</v>
      </c>
      <c r="Q24" s="204">
        <f>Q25</f>
        <v>2.4182128</v>
      </c>
      <c r="R24" s="448">
        <f>R25</f>
        <v>0.2281872</v>
      </c>
      <c r="S24" s="450">
        <f>S25</f>
        <v>1.4297443609022558</v>
      </c>
      <c r="T24" s="217" t="s">
        <v>858</v>
      </c>
    </row>
    <row r="25" spans="1:20" s="41" customFormat="1" ht="25.5">
      <c r="A25" s="221" t="s">
        <v>489</v>
      </c>
      <c r="B25" s="223" t="s">
        <v>893</v>
      </c>
      <c r="C25" s="194" t="s">
        <v>858</v>
      </c>
      <c r="D25" s="195">
        <f>D26+D27+D28</f>
        <v>2.806</v>
      </c>
      <c r="E25" s="200">
        <v>0</v>
      </c>
      <c r="F25" s="201">
        <f>D25-E25</f>
        <v>2.806</v>
      </c>
      <c r="G25" s="202">
        <f>G26</f>
        <v>0.1596</v>
      </c>
      <c r="H25" s="94">
        <v>0</v>
      </c>
      <c r="I25" s="94">
        <v>0</v>
      </c>
      <c r="J25" s="94">
        <v>0</v>
      </c>
      <c r="K25" s="94">
        <v>0</v>
      </c>
      <c r="L25" s="98">
        <v>0</v>
      </c>
      <c r="M25" s="94">
        <v>0</v>
      </c>
      <c r="N25" s="94">
        <v>0</v>
      </c>
      <c r="O25" s="203">
        <f>O26</f>
        <v>0.1596</v>
      </c>
      <c r="P25" s="230">
        <f>P26</f>
        <v>0.3877872</v>
      </c>
      <c r="Q25" s="203">
        <f>Q26</f>
        <v>2.4182128</v>
      </c>
      <c r="R25" s="231">
        <f>R26</f>
        <v>0.2281872</v>
      </c>
      <c r="S25" s="449">
        <f>S26</f>
        <v>1.4297443609022558</v>
      </c>
      <c r="T25" s="218" t="s">
        <v>858</v>
      </c>
    </row>
    <row r="26" spans="1:20" s="41" customFormat="1" ht="78.75">
      <c r="A26" s="224" t="s">
        <v>491</v>
      </c>
      <c r="B26" s="225" t="s">
        <v>932</v>
      </c>
      <c r="C26" s="225" t="s">
        <v>894</v>
      </c>
      <c r="D26" s="195">
        <v>2.806</v>
      </c>
      <c r="E26" s="200">
        <v>0</v>
      </c>
      <c r="F26" s="201">
        <f>D26-E26</f>
        <v>2.806</v>
      </c>
      <c r="G26" s="202">
        <f>0.133*1.2</f>
        <v>0.1596</v>
      </c>
      <c r="H26" s="94">
        <v>0</v>
      </c>
      <c r="I26" s="94">
        <v>0</v>
      </c>
      <c r="J26" s="94">
        <v>0</v>
      </c>
      <c r="K26" s="94">
        <v>0</v>
      </c>
      <c r="L26" s="98">
        <v>0</v>
      </c>
      <c r="M26" s="94">
        <v>0</v>
      </c>
      <c r="N26" s="94">
        <v>0</v>
      </c>
      <c r="O26" s="203">
        <f>G26</f>
        <v>0.1596</v>
      </c>
      <c r="P26" s="230">
        <f>'[4]CO1'!$T$44/1000*1.2</f>
        <v>0.3877872</v>
      </c>
      <c r="Q26" s="203">
        <f>F26-P26</f>
        <v>2.4182128</v>
      </c>
      <c r="R26" s="231">
        <f>P26-O26</f>
        <v>0.2281872</v>
      </c>
      <c r="S26" s="232">
        <f>R26/O26</f>
        <v>1.4297443609022558</v>
      </c>
      <c r="T26" s="218" t="s">
        <v>931</v>
      </c>
    </row>
    <row r="27" spans="1:20" s="41" customFormat="1" ht="15.75" hidden="1">
      <c r="A27" s="193"/>
      <c r="B27" s="196"/>
      <c r="C27" s="194"/>
      <c r="D27" s="195"/>
      <c r="E27" s="200"/>
      <c r="F27" s="201"/>
      <c r="G27" s="202"/>
      <c r="H27" s="94"/>
      <c r="I27" s="94"/>
      <c r="J27" s="94"/>
      <c r="K27" s="94"/>
      <c r="L27" s="98"/>
      <c r="M27" s="94"/>
      <c r="N27" s="94"/>
      <c r="O27" s="94"/>
      <c r="P27" s="94"/>
      <c r="Q27" s="203"/>
      <c r="R27" s="94"/>
      <c r="S27" s="94"/>
      <c r="T27" s="218" t="s">
        <v>858</v>
      </c>
    </row>
    <row r="28" spans="1:20" s="41" customFormat="1" ht="15.75" hidden="1">
      <c r="A28" s="193"/>
      <c r="B28" s="196"/>
      <c r="C28" s="194"/>
      <c r="D28" s="195"/>
      <c r="E28" s="200"/>
      <c r="F28" s="201"/>
      <c r="G28" s="202"/>
      <c r="H28" s="94"/>
      <c r="I28" s="94"/>
      <c r="J28" s="94"/>
      <c r="K28" s="94"/>
      <c r="L28" s="98"/>
      <c r="M28" s="94"/>
      <c r="N28" s="94"/>
      <c r="O28" s="94"/>
      <c r="P28" s="94"/>
      <c r="Q28" s="203"/>
      <c r="R28" s="94"/>
      <c r="S28" s="94"/>
      <c r="T28" s="218" t="s">
        <v>858</v>
      </c>
    </row>
    <row r="29" spans="1:20" s="41" customFormat="1" ht="15.75" hidden="1">
      <c r="A29" s="193"/>
      <c r="B29" s="194"/>
      <c r="C29" s="194"/>
      <c r="D29" s="195"/>
      <c r="E29" s="200"/>
      <c r="F29" s="201"/>
      <c r="G29" s="202"/>
      <c r="H29" s="94"/>
      <c r="I29" s="94"/>
      <c r="J29" s="94"/>
      <c r="K29" s="94"/>
      <c r="L29" s="98"/>
      <c r="M29" s="94"/>
      <c r="N29" s="94"/>
      <c r="O29" s="94"/>
      <c r="P29" s="94"/>
      <c r="Q29" s="203"/>
      <c r="R29" s="94"/>
      <c r="S29" s="94"/>
      <c r="T29" s="218" t="s">
        <v>858</v>
      </c>
    </row>
    <row r="30" spans="1:20" s="99" customFormat="1" ht="15.75" hidden="1">
      <c r="A30" s="193"/>
      <c r="B30" s="194"/>
      <c r="C30" s="194"/>
      <c r="D30" s="195"/>
      <c r="E30" s="200"/>
      <c r="F30" s="201"/>
      <c r="G30" s="202"/>
      <c r="H30" s="98"/>
      <c r="I30" s="98"/>
      <c r="J30" s="98"/>
      <c r="K30" s="98"/>
      <c r="L30" s="98"/>
      <c r="M30" s="98"/>
      <c r="N30" s="94"/>
      <c r="O30" s="98"/>
      <c r="P30" s="98"/>
      <c r="Q30" s="204"/>
      <c r="R30" s="98"/>
      <c r="S30" s="98"/>
      <c r="T30" s="218" t="s">
        <v>858</v>
      </c>
    </row>
    <row r="31" spans="1:20" s="41" customFormat="1" ht="15.75" hidden="1">
      <c r="A31" s="193"/>
      <c r="B31" s="196"/>
      <c r="C31" s="194"/>
      <c r="D31" s="195"/>
      <c r="E31" s="200"/>
      <c r="F31" s="201"/>
      <c r="G31" s="202"/>
      <c r="H31" s="94"/>
      <c r="I31" s="94"/>
      <c r="J31" s="94"/>
      <c r="K31" s="94"/>
      <c r="L31" s="98"/>
      <c r="M31" s="94"/>
      <c r="N31" s="94"/>
      <c r="O31" s="94"/>
      <c r="P31" s="94"/>
      <c r="Q31" s="203"/>
      <c r="R31" s="94"/>
      <c r="S31" s="94"/>
      <c r="T31" s="218" t="s">
        <v>858</v>
      </c>
    </row>
    <row r="32" spans="1:20" s="41" customFormat="1" ht="15.75" hidden="1">
      <c r="A32" s="193"/>
      <c r="B32" s="196"/>
      <c r="C32" s="194"/>
      <c r="D32" s="195"/>
      <c r="E32" s="200"/>
      <c r="F32" s="201"/>
      <c r="G32" s="202"/>
      <c r="H32" s="94"/>
      <c r="I32" s="94"/>
      <c r="J32" s="94"/>
      <c r="K32" s="94"/>
      <c r="L32" s="98"/>
      <c r="M32" s="94"/>
      <c r="N32" s="94"/>
      <c r="O32" s="94"/>
      <c r="P32" s="94"/>
      <c r="Q32" s="203"/>
      <c r="R32" s="94"/>
      <c r="S32" s="94"/>
      <c r="T32" s="218" t="s">
        <v>858</v>
      </c>
    </row>
    <row r="33" spans="1:20" s="41" customFormat="1" ht="15.75" hidden="1">
      <c r="A33" s="193"/>
      <c r="B33" s="197"/>
      <c r="C33" s="193"/>
      <c r="D33" s="195"/>
      <c r="E33" s="200"/>
      <c r="F33" s="201"/>
      <c r="G33" s="202"/>
      <c r="H33" s="94"/>
      <c r="I33" s="94"/>
      <c r="J33" s="94"/>
      <c r="K33" s="94"/>
      <c r="L33" s="98"/>
      <c r="M33" s="94"/>
      <c r="N33" s="94"/>
      <c r="O33" s="94"/>
      <c r="P33" s="94"/>
      <c r="Q33" s="203"/>
      <c r="R33" s="94"/>
      <c r="S33" s="94"/>
      <c r="T33" s="218" t="s">
        <v>858</v>
      </c>
    </row>
    <row r="34" spans="1:20" s="41" customFormat="1" ht="31.5">
      <c r="A34" s="193" t="s">
        <v>36</v>
      </c>
      <c r="B34" s="193" t="s">
        <v>863</v>
      </c>
      <c r="C34" s="194" t="s">
        <v>858</v>
      </c>
      <c r="D34" s="195">
        <f>D35+D36</f>
        <v>5.572</v>
      </c>
      <c r="E34" s="200">
        <f aca="true" t="shared" si="2" ref="E34:R34">E35+E36</f>
        <v>6.750500000000001</v>
      </c>
      <c r="F34" s="201">
        <f t="shared" si="2"/>
        <v>1.743</v>
      </c>
      <c r="G34" s="202">
        <f t="shared" si="2"/>
        <v>0</v>
      </c>
      <c r="H34" s="94">
        <f t="shared" si="2"/>
        <v>0</v>
      </c>
      <c r="I34" s="94">
        <f t="shared" si="2"/>
        <v>0</v>
      </c>
      <c r="J34" s="94">
        <f t="shared" si="2"/>
        <v>0</v>
      </c>
      <c r="K34" s="94">
        <f t="shared" si="2"/>
        <v>0</v>
      </c>
      <c r="L34" s="98">
        <f t="shared" si="2"/>
        <v>0</v>
      </c>
      <c r="M34" s="94">
        <f t="shared" si="2"/>
        <v>0</v>
      </c>
      <c r="N34" s="94">
        <f t="shared" si="2"/>
        <v>0</v>
      </c>
      <c r="O34" s="203">
        <f t="shared" si="2"/>
        <v>0</v>
      </c>
      <c r="P34" s="230">
        <v>0</v>
      </c>
      <c r="Q34" s="203">
        <f t="shared" si="2"/>
        <v>0</v>
      </c>
      <c r="R34" s="94">
        <f t="shared" si="2"/>
        <v>0</v>
      </c>
      <c r="S34" s="94">
        <v>0</v>
      </c>
      <c r="T34" s="218" t="s">
        <v>858</v>
      </c>
    </row>
    <row r="35" spans="1:20" s="41" customFormat="1" ht="15.75">
      <c r="A35" s="193" t="s">
        <v>864</v>
      </c>
      <c r="B35" s="226" t="s">
        <v>895</v>
      </c>
      <c r="C35" s="226" t="s">
        <v>896</v>
      </c>
      <c r="D35" s="195">
        <v>3.829</v>
      </c>
      <c r="E35" s="200">
        <f>'[3]Ф1'!$M$33</f>
        <v>4.9</v>
      </c>
      <c r="F35" s="201">
        <v>0</v>
      </c>
      <c r="G35" s="202">
        <f>F35</f>
        <v>0</v>
      </c>
      <c r="H35" s="94">
        <v>0</v>
      </c>
      <c r="I35" s="94">
        <v>0</v>
      </c>
      <c r="J35" s="94">
        <v>0</v>
      </c>
      <c r="K35" s="94">
        <v>0</v>
      </c>
      <c r="L35" s="98">
        <v>0</v>
      </c>
      <c r="M35" s="94">
        <v>0</v>
      </c>
      <c r="N35" s="94">
        <v>0</v>
      </c>
      <c r="O35" s="203">
        <f>F35</f>
        <v>0</v>
      </c>
      <c r="P35" s="230">
        <v>0</v>
      </c>
      <c r="Q35" s="203">
        <f>G35</f>
        <v>0</v>
      </c>
      <c r="R35" s="94">
        <v>0</v>
      </c>
      <c r="S35" s="94">
        <v>0</v>
      </c>
      <c r="T35" s="218" t="s">
        <v>858</v>
      </c>
    </row>
    <row r="36" spans="1:20" s="41" customFormat="1" ht="15.75">
      <c r="A36" s="193" t="s">
        <v>899</v>
      </c>
      <c r="B36" s="226" t="s">
        <v>897</v>
      </c>
      <c r="C36" s="226" t="s">
        <v>898</v>
      </c>
      <c r="D36" s="195">
        <v>1.743</v>
      </c>
      <c r="E36" s="200">
        <v>1.8505</v>
      </c>
      <c r="F36" s="201">
        <f>D36</f>
        <v>1.743</v>
      </c>
      <c r="G36" s="202">
        <v>0</v>
      </c>
      <c r="H36" s="94">
        <v>0</v>
      </c>
      <c r="I36" s="94">
        <v>0</v>
      </c>
      <c r="J36" s="94">
        <v>0</v>
      </c>
      <c r="K36" s="94">
        <v>0</v>
      </c>
      <c r="L36" s="98">
        <v>0</v>
      </c>
      <c r="M36" s="94">
        <v>0</v>
      </c>
      <c r="N36" s="94">
        <v>0</v>
      </c>
      <c r="O36" s="203">
        <v>0</v>
      </c>
      <c r="P36" s="230">
        <v>0</v>
      </c>
      <c r="Q36" s="203">
        <v>0</v>
      </c>
      <c r="R36" s="231">
        <f>P36-O36</f>
        <v>0</v>
      </c>
      <c r="S36" s="94">
        <v>0</v>
      </c>
      <c r="T36" s="218" t="s">
        <v>858</v>
      </c>
    </row>
    <row r="37" spans="1:20" s="41" customFormat="1" ht="12.75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41" customFormat="1" ht="12.75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s="41" customFormat="1" ht="12.75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41" customFormat="1" ht="12.75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41" customFormat="1" ht="12.75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101" customFormat="1" ht="12.75">
      <c r="A47" s="83"/>
      <c r="B47" s="87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20" s="103" customFormat="1" ht="12.75">
      <c r="A48" s="84"/>
      <c r="B48" s="88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s="92" customFormat="1" ht="12.75">
      <c r="A49" s="85"/>
      <c r="B49" s="89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s="92" customFormat="1" ht="12.75">
      <c r="A50" s="85"/>
      <c r="B50" s="93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</sheetData>
  <sheetProtection/>
  <mergeCells count="26">
    <mergeCell ref="H11:S11"/>
    <mergeCell ref="R2:T2"/>
    <mergeCell ref="A3:T3"/>
    <mergeCell ref="G4:H4"/>
    <mergeCell ref="J4:K4"/>
    <mergeCell ref="G6:O6"/>
    <mergeCell ref="G7:O7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83" zoomScaleSheetLayoutView="83" zoomScalePageLayoutView="0" workbookViewId="0" topLeftCell="A10">
      <selection activeCell="L17" sqref="L17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52" t="s">
        <v>3</v>
      </c>
      <c r="K2" s="252"/>
      <c r="L2" s="252"/>
      <c r="M2" s="252"/>
    </row>
    <row r="3" spans="1:13" s="41" customFormat="1" ht="25.5" customHeight="1">
      <c r="A3" s="304" t="s">
        <v>849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902</v>
      </c>
    </row>
    <row r="6" ht="11.25" customHeight="1"/>
    <row r="7" spans="4:11" s="41" customFormat="1" ht="12.75">
      <c r="D7" s="42" t="s">
        <v>696</v>
      </c>
      <c r="E7" s="348" t="str">
        <f>'Ф18'!S6</f>
        <v>Общество с ограниченной ответственностью "ИнвестГрадСтрой"</v>
      </c>
      <c r="F7" s="348"/>
      <c r="G7" s="348"/>
      <c r="H7" s="348"/>
      <c r="I7" s="348"/>
      <c r="J7" s="348"/>
      <c r="K7" s="348"/>
    </row>
    <row r="8" spans="5:11" s="2" customFormat="1" ht="11.25">
      <c r="E8" s="349" t="s">
        <v>4</v>
      </c>
      <c r="F8" s="349"/>
      <c r="G8" s="349"/>
      <c r="H8" s="349"/>
      <c r="I8" s="349"/>
      <c r="J8" s="349"/>
      <c r="K8" s="349"/>
    </row>
    <row r="9" ht="11.25" customHeight="1"/>
    <row r="10" spans="6:8" s="41" customFormat="1" ht="12.75">
      <c r="F10" s="42" t="s">
        <v>697</v>
      </c>
      <c r="G10" s="147" t="str">
        <f>'Ф18'!V9</f>
        <v>2022</v>
      </c>
      <c r="H10" s="41" t="s">
        <v>5</v>
      </c>
    </row>
    <row r="11" ht="11.25" customHeight="1"/>
    <row r="12" spans="5:13" s="41" customFormat="1" ht="27.75" customHeight="1">
      <c r="E12" s="42" t="s">
        <v>698</v>
      </c>
      <c r="F12" s="300" t="str">
        <f>'Ф18'!T11</f>
        <v>Приказ Департамента тарифного регулирования Томской области от 31.10.2019 № 6-348 (в редакции Приказ ДТР от 29.10.2021 № 6-161)</v>
      </c>
      <c r="G12" s="300"/>
      <c r="H12" s="300"/>
      <c r="I12" s="300"/>
      <c r="J12" s="300"/>
      <c r="K12" s="300"/>
      <c r="L12" s="300"/>
      <c r="M12" s="300"/>
    </row>
    <row r="13" spans="6:11" s="2" customFormat="1" ht="11.25">
      <c r="F13" s="349" t="s">
        <v>6</v>
      </c>
      <c r="G13" s="349"/>
      <c r="H13" s="349"/>
      <c r="I13" s="349"/>
      <c r="J13" s="349"/>
      <c r="K13" s="349"/>
    </row>
    <row r="14" ht="11.25" customHeight="1"/>
    <row r="15" spans="1:13" s="3" customFormat="1" ht="30" customHeight="1">
      <c r="A15" s="239" t="s">
        <v>699</v>
      </c>
      <c r="B15" s="239" t="s">
        <v>700</v>
      </c>
      <c r="C15" s="239" t="s">
        <v>701</v>
      </c>
      <c r="D15" s="239" t="s">
        <v>850</v>
      </c>
      <c r="E15" s="239" t="s">
        <v>851</v>
      </c>
      <c r="F15" s="346" t="s">
        <v>852</v>
      </c>
      <c r="G15" s="347"/>
      <c r="H15" s="346" t="s">
        <v>853</v>
      </c>
      <c r="I15" s="347"/>
      <c r="J15" s="242" t="s">
        <v>854</v>
      </c>
      <c r="K15" s="243"/>
      <c r="L15" s="242" t="s">
        <v>855</v>
      </c>
      <c r="M15" s="243"/>
    </row>
    <row r="16" spans="1:13" s="3" customFormat="1" ht="51" customHeight="1">
      <c r="A16" s="244"/>
      <c r="B16" s="244"/>
      <c r="C16" s="244"/>
      <c r="D16" s="244"/>
      <c r="E16" s="241"/>
      <c r="F16" s="81" t="s">
        <v>933</v>
      </c>
      <c r="G16" s="81" t="s">
        <v>856</v>
      </c>
      <c r="H16" s="81" t="s">
        <v>934</v>
      </c>
      <c r="I16" s="81" t="s">
        <v>856</v>
      </c>
      <c r="J16" s="81" t="s">
        <v>935</v>
      </c>
      <c r="K16" s="81" t="s">
        <v>856</v>
      </c>
      <c r="L16" s="81" t="s">
        <v>935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0" customFormat="1" ht="18" customHeight="1">
      <c r="A18" s="189" t="s">
        <v>857</v>
      </c>
      <c r="B18" s="190" t="s">
        <v>712</v>
      </c>
      <c r="C18" s="191" t="s">
        <v>858</v>
      </c>
      <c r="D18" s="157" t="s">
        <v>858</v>
      </c>
      <c r="E18" s="157" t="s">
        <v>858</v>
      </c>
      <c r="F18" s="157" t="s">
        <v>858</v>
      </c>
      <c r="G18" s="157" t="s">
        <v>858</v>
      </c>
      <c r="H18" s="157" t="s">
        <v>858</v>
      </c>
      <c r="I18" s="157" t="s">
        <v>858</v>
      </c>
      <c r="J18" s="157" t="s">
        <v>858</v>
      </c>
      <c r="K18" s="157" t="s">
        <v>858</v>
      </c>
      <c r="L18" s="157" t="s">
        <v>858</v>
      </c>
      <c r="M18" s="157" t="s">
        <v>858</v>
      </c>
    </row>
    <row r="19" spans="1:13" s="180" customFormat="1" ht="18" customHeight="1">
      <c r="A19" s="193" t="s">
        <v>905</v>
      </c>
      <c r="B19" s="194" t="s">
        <v>904</v>
      </c>
      <c r="C19" s="194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</row>
    <row r="20" spans="1:13" s="180" customFormat="1" ht="18" customHeight="1">
      <c r="A20" s="193" t="s">
        <v>22</v>
      </c>
      <c r="B20" s="194" t="s">
        <v>909</v>
      </c>
      <c r="C20" s="194" t="s">
        <v>906</v>
      </c>
      <c r="D20" s="158" t="s">
        <v>858</v>
      </c>
      <c r="E20" s="158" t="s">
        <v>858</v>
      </c>
      <c r="F20" s="158" t="s">
        <v>858</v>
      </c>
      <c r="G20" s="158" t="s">
        <v>858</v>
      </c>
      <c r="H20" s="158" t="s">
        <v>858</v>
      </c>
      <c r="I20" s="158" t="s">
        <v>858</v>
      </c>
      <c r="J20" s="158" t="s">
        <v>858</v>
      </c>
      <c r="K20" s="158" t="s">
        <v>858</v>
      </c>
      <c r="L20" s="158" t="s">
        <v>858</v>
      </c>
      <c r="M20" s="158" t="s">
        <v>858</v>
      </c>
    </row>
    <row r="21" spans="1:13" s="180" customFormat="1" ht="18" customHeight="1">
      <c r="A21" s="193" t="s">
        <v>24</v>
      </c>
      <c r="B21" s="194" t="s">
        <v>910</v>
      </c>
      <c r="C21" s="194" t="s">
        <v>907</v>
      </c>
      <c r="D21" s="158" t="s">
        <v>858</v>
      </c>
      <c r="E21" s="158" t="s">
        <v>858</v>
      </c>
      <c r="F21" s="158" t="s">
        <v>858</v>
      </c>
      <c r="G21" s="158" t="s">
        <v>858</v>
      </c>
      <c r="H21" s="158" t="s">
        <v>858</v>
      </c>
      <c r="I21" s="158" t="s">
        <v>858</v>
      </c>
      <c r="J21" s="158" t="s">
        <v>858</v>
      </c>
      <c r="K21" s="158" t="s">
        <v>858</v>
      </c>
      <c r="L21" s="158" t="s">
        <v>858</v>
      </c>
      <c r="M21" s="158" t="s">
        <v>858</v>
      </c>
    </row>
    <row r="22" spans="1:13" s="180" customFormat="1" ht="18" customHeight="1">
      <c r="A22" s="193" t="s">
        <v>26</v>
      </c>
      <c r="B22" s="194" t="s">
        <v>911</v>
      </c>
      <c r="C22" s="194" t="s">
        <v>908</v>
      </c>
      <c r="D22" s="158" t="s">
        <v>858</v>
      </c>
      <c r="E22" s="158" t="s">
        <v>858</v>
      </c>
      <c r="F22" s="158" t="s">
        <v>858</v>
      </c>
      <c r="G22" s="158" t="s">
        <v>858</v>
      </c>
      <c r="H22" s="158" t="s">
        <v>858</v>
      </c>
      <c r="I22" s="158" t="s">
        <v>858</v>
      </c>
      <c r="J22" s="158" t="s">
        <v>858</v>
      </c>
      <c r="K22" s="158" t="s">
        <v>858</v>
      </c>
      <c r="L22" s="158" t="s">
        <v>858</v>
      </c>
      <c r="M22" s="158" t="s">
        <v>858</v>
      </c>
    </row>
    <row r="23" spans="1:13" s="179" customFormat="1" ht="31.5">
      <c r="A23" s="193" t="s">
        <v>913</v>
      </c>
      <c r="B23" s="194" t="s">
        <v>912</v>
      </c>
      <c r="C23" s="194" t="s">
        <v>914</v>
      </c>
      <c r="D23" s="158" t="s">
        <v>858</v>
      </c>
      <c r="E23" s="158" t="s">
        <v>858</v>
      </c>
      <c r="F23" s="158" t="s">
        <v>858</v>
      </c>
      <c r="G23" s="158" t="s">
        <v>858</v>
      </c>
      <c r="H23" s="158" t="s">
        <v>858</v>
      </c>
      <c r="I23" s="158" t="s">
        <v>858</v>
      </c>
      <c r="J23" s="158" t="s">
        <v>858</v>
      </c>
      <c r="K23" s="158" t="s">
        <v>858</v>
      </c>
      <c r="L23" s="158" t="s">
        <v>858</v>
      </c>
      <c r="M23" s="158" t="s">
        <v>858</v>
      </c>
    </row>
    <row r="24" spans="1:13" s="179" customFormat="1" ht="15.75">
      <c r="A24" s="221" t="s">
        <v>891</v>
      </c>
      <c r="B24" s="222" t="s">
        <v>892</v>
      </c>
      <c r="C24" s="194" t="s">
        <v>858</v>
      </c>
      <c r="D24" s="158" t="s">
        <v>858</v>
      </c>
      <c r="E24" s="158" t="s">
        <v>858</v>
      </c>
      <c r="F24" s="158" t="s">
        <v>858</v>
      </c>
      <c r="G24" s="158" t="s">
        <v>858</v>
      </c>
      <c r="H24" s="158" t="s">
        <v>858</v>
      </c>
      <c r="I24" s="158" t="s">
        <v>858</v>
      </c>
      <c r="J24" s="158" t="s">
        <v>858</v>
      </c>
      <c r="K24" s="158" t="s">
        <v>858</v>
      </c>
      <c r="L24" s="158" t="s">
        <v>858</v>
      </c>
      <c r="M24" s="158" t="s">
        <v>858</v>
      </c>
    </row>
    <row r="25" spans="1:13" ht="25.5" customHeight="1">
      <c r="A25" s="221" t="s">
        <v>489</v>
      </c>
      <c r="B25" s="223" t="s">
        <v>893</v>
      </c>
      <c r="C25" s="194" t="s">
        <v>858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</row>
    <row r="26" spans="1:13" s="3" customFormat="1" ht="63">
      <c r="A26" s="224" t="s">
        <v>491</v>
      </c>
      <c r="B26" s="225" t="s">
        <v>932</v>
      </c>
      <c r="C26" s="225" t="s">
        <v>894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</row>
    <row r="27" spans="1:13" s="3" customFormat="1" ht="15.75" hidden="1">
      <c r="A27" s="193"/>
      <c r="B27" s="196"/>
      <c r="C27" s="194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 hidden="1">
      <c r="A28" s="193"/>
      <c r="B28" s="196"/>
      <c r="C28" s="194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3"/>
      <c r="B29" s="194"/>
      <c r="C29" s="194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s="119" customFormat="1" ht="15.75" hidden="1">
      <c r="A30" s="193"/>
      <c r="B30" s="194"/>
      <c r="C30" s="194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1:13" ht="15.75" hidden="1">
      <c r="A31" s="193"/>
      <c r="B31" s="196"/>
      <c r="C31" s="194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.75" hidden="1">
      <c r="A32" s="193"/>
      <c r="B32" s="196"/>
      <c r="C32" s="194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 hidden="1">
      <c r="A33" s="193"/>
      <c r="B33" s="197"/>
      <c r="C33" s="193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31.5">
      <c r="A34" s="193" t="s">
        <v>36</v>
      </c>
      <c r="B34" s="193" t="s">
        <v>863</v>
      </c>
      <c r="C34" s="194" t="s">
        <v>858</v>
      </c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</row>
    <row r="35" spans="1:13" ht="15.75" collapsed="1">
      <c r="A35" s="193" t="s">
        <v>864</v>
      </c>
      <c r="B35" s="226" t="s">
        <v>895</v>
      </c>
      <c r="C35" s="226" t="s">
        <v>896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</row>
    <row r="36" spans="1:13" ht="15.75">
      <c r="A36" s="193" t="s">
        <v>899</v>
      </c>
      <c r="B36" s="226" t="s">
        <v>897</v>
      </c>
      <c r="C36" s="226" t="s">
        <v>898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</row>
    <row r="37" spans="1:13" ht="15.75">
      <c r="A37" s="159"/>
      <c r="B37" s="16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 collapsed="1">
      <c r="A38" s="159"/>
      <c r="B38" s="16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59"/>
      <c r="B39" s="16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59"/>
      <c r="B40" s="16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59"/>
      <c r="B41" s="16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59"/>
      <c r="B42" s="16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159"/>
      <c r="B43" s="16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159"/>
      <c r="B44" s="16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.75">
      <c r="A45" s="159"/>
      <c r="B45" s="16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159"/>
      <c r="B46" s="16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17" customFormat="1" ht="15.75" collapsed="1">
      <c r="A47" s="161"/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</row>
    <row r="48" spans="1:13" s="114" customFormat="1" ht="15.75">
      <c r="A48" s="164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</row>
    <row r="49" spans="1:13" s="111" customFormat="1" ht="15.75">
      <c r="A49" s="167"/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</row>
    <row r="50" spans="1:13" s="111" customFormat="1" ht="15.75">
      <c r="A50" s="167"/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</row>
  </sheetData>
  <sheetProtection/>
  <mergeCells count="15">
    <mergeCell ref="J2:M2"/>
    <mergeCell ref="A3:M3"/>
    <mergeCell ref="E7:K7"/>
    <mergeCell ref="E8:K8"/>
    <mergeCell ref="F13:K13"/>
    <mergeCell ref="F12:M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292">
      <selection activeCell="R307" sqref="R307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52" t="s">
        <v>3</v>
      </c>
      <c r="N2" s="252"/>
    </row>
    <row r="3" ht="14.25" customHeight="1"/>
    <row r="4" spans="1:14" ht="15.75">
      <c r="A4" s="402" t="s">
        <v>539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ht="14.25" customHeight="1"/>
    <row r="6" spans="1:11" s="7" customFormat="1" ht="15" customHeight="1">
      <c r="A6" s="7" t="s">
        <v>12</v>
      </c>
      <c r="D6" s="403" t="str">
        <f>'Ф19'!E7</f>
        <v>Общество с ограниченной ответственностью "ИнвестГрадСтрой"</v>
      </c>
      <c r="E6" s="403"/>
      <c r="F6" s="403"/>
      <c r="G6" s="403"/>
      <c r="H6" s="403"/>
      <c r="I6" s="403"/>
      <c r="J6" s="403"/>
      <c r="K6" s="403"/>
    </row>
    <row r="7" spans="4:11" s="2" customFormat="1" ht="11.25">
      <c r="D7" s="349" t="s">
        <v>4</v>
      </c>
      <c r="E7" s="349"/>
      <c r="F7" s="349"/>
      <c r="G7" s="349"/>
      <c r="H7" s="349"/>
      <c r="I7" s="349"/>
      <c r="J7" s="349"/>
      <c r="K7" s="349"/>
    </row>
    <row r="8" ht="3.75" customHeight="1"/>
    <row r="9" spans="4:8" s="7" customFormat="1" ht="15">
      <c r="D9" s="8" t="s">
        <v>13</v>
      </c>
      <c r="E9" s="403" t="s">
        <v>862</v>
      </c>
      <c r="F9" s="403"/>
      <c r="G9" s="403"/>
      <c r="H9" s="403"/>
    </row>
    <row r="10" ht="3.75" customHeight="1"/>
    <row r="11" spans="6:9" s="7" customFormat="1" ht="15">
      <c r="F11" s="39"/>
      <c r="G11" s="8" t="s">
        <v>14</v>
      </c>
      <c r="H11" s="149" t="str">
        <f>'Ф19'!G10</f>
        <v>2022</v>
      </c>
      <c r="I11" s="7" t="s">
        <v>5</v>
      </c>
    </row>
    <row r="12" ht="14.25" customHeight="1"/>
    <row r="13" spans="1:14" s="7" customFormat="1" ht="30.75" customHeight="1">
      <c r="A13" s="444" t="s">
        <v>901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</row>
    <row r="14" spans="1:14" s="2" customFormat="1" ht="11.25">
      <c r="A14" s="410" t="s">
        <v>6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</row>
    <row r="15" ht="14.25" customHeight="1"/>
    <row r="16" spans="1:14" s="7" customFormat="1" ht="15.75" thickBot="1">
      <c r="A16" s="390" t="s">
        <v>15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</row>
    <row r="17" spans="1:14" s="3" customFormat="1" ht="42" customHeight="1">
      <c r="A17" s="391" t="s">
        <v>7</v>
      </c>
      <c r="B17" s="393" t="s">
        <v>8</v>
      </c>
      <c r="C17" s="394"/>
      <c r="D17" s="394"/>
      <c r="E17" s="394"/>
      <c r="F17" s="394"/>
      <c r="G17" s="394"/>
      <c r="H17" s="395"/>
      <c r="I17" s="399" t="s">
        <v>9</v>
      </c>
      <c r="J17" s="400" t="s">
        <v>928</v>
      </c>
      <c r="K17" s="401"/>
      <c r="L17" s="383" t="s">
        <v>540</v>
      </c>
      <c r="M17" s="384"/>
      <c r="N17" s="385" t="s">
        <v>541</v>
      </c>
    </row>
    <row r="18" spans="1:14" s="3" customFormat="1" ht="36">
      <c r="A18" s="392"/>
      <c r="B18" s="396"/>
      <c r="C18" s="397"/>
      <c r="D18" s="397"/>
      <c r="E18" s="397"/>
      <c r="F18" s="397"/>
      <c r="G18" s="397"/>
      <c r="H18" s="398"/>
      <c r="I18" s="386"/>
      <c r="J18" s="25" t="s">
        <v>0</v>
      </c>
      <c r="K18" s="26" t="s">
        <v>1</v>
      </c>
      <c r="L18" s="27" t="s">
        <v>10</v>
      </c>
      <c r="M18" s="27" t="s">
        <v>11</v>
      </c>
      <c r="N18" s="386"/>
    </row>
    <row r="19" spans="1:14" s="2" customFormat="1" ht="12.75" thickBot="1">
      <c r="A19" s="28">
        <v>1</v>
      </c>
      <c r="B19" s="387">
        <v>2</v>
      </c>
      <c r="C19" s="388"/>
      <c r="D19" s="388"/>
      <c r="E19" s="388"/>
      <c r="F19" s="388"/>
      <c r="G19" s="388"/>
      <c r="H19" s="389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04" t="s">
        <v>16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6"/>
    </row>
    <row r="21" spans="1:14" s="3" customFormat="1" ht="12">
      <c r="A21" s="9" t="s">
        <v>17</v>
      </c>
      <c r="B21" s="407" t="s">
        <v>18</v>
      </c>
      <c r="C21" s="408"/>
      <c r="D21" s="408"/>
      <c r="E21" s="408"/>
      <c r="F21" s="408"/>
      <c r="G21" s="408"/>
      <c r="H21" s="409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7" t="s">
        <v>858</v>
      </c>
    </row>
    <row r="22" spans="1:14" s="3" customFormat="1" ht="12">
      <c r="A22" s="14" t="s">
        <v>20</v>
      </c>
      <c r="B22" s="350" t="s">
        <v>21</v>
      </c>
      <c r="C22" s="351"/>
      <c r="D22" s="351"/>
      <c r="E22" s="351"/>
      <c r="F22" s="351"/>
      <c r="G22" s="351"/>
      <c r="H22" s="352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3" t="s">
        <v>858</v>
      </c>
    </row>
    <row r="23" spans="1:14" s="3" customFormat="1" ht="24" customHeight="1">
      <c r="A23" s="14" t="s">
        <v>22</v>
      </c>
      <c r="B23" s="365" t="s">
        <v>23</v>
      </c>
      <c r="C23" s="366"/>
      <c r="D23" s="366"/>
      <c r="E23" s="366"/>
      <c r="F23" s="366"/>
      <c r="G23" s="366"/>
      <c r="H23" s="367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3" t="s">
        <v>858</v>
      </c>
    </row>
    <row r="24" spans="1:14" s="3" customFormat="1" ht="24" customHeight="1">
      <c r="A24" s="14" t="s">
        <v>24</v>
      </c>
      <c r="B24" s="365" t="s">
        <v>25</v>
      </c>
      <c r="C24" s="366"/>
      <c r="D24" s="366"/>
      <c r="E24" s="366"/>
      <c r="F24" s="366"/>
      <c r="G24" s="366"/>
      <c r="H24" s="367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3" t="s">
        <v>858</v>
      </c>
    </row>
    <row r="25" spans="1:14" s="3" customFormat="1" ht="24" customHeight="1">
      <c r="A25" s="14" t="s">
        <v>26</v>
      </c>
      <c r="B25" s="365" t="s">
        <v>27</v>
      </c>
      <c r="C25" s="366"/>
      <c r="D25" s="366"/>
      <c r="E25" s="366"/>
      <c r="F25" s="366"/>
      <c r="G25" s="366"/>
      <c r="H25" s="367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3" t="s">
        <v>858</v>
      </c>
    </row>
    <row r="26" spans="1:14" s="3" customFormat="1" ht="12">
      <c r="A26" s="14" t="s">
        <v>28</v>
      </c>
      <c r="B26" s="350" t="s">
        <v>29</v>
      </c>
      <c r="C26" s="351"/>
      <c r="D26" s="351"/>
      <c r="E26" s="351"/>
      <c r="F26" s="351"/>
      <c r="G26" s="351"/>
      <c r="H26" s="352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3" t="s">
        <v>858</v>
      </c>
    </row>
    <row r="27" spans="1:14" s="3" customFormat="1" ht="12">
      <c r="A27" s="14" t="s">
        <v>30</v>
      </c>
      <c r="B27" s="350" t="s">
        <v>31</v>
      </c>
      <c r="C27" s="351"/>
      <c r="D27" s="351"/>
      <c r="E27" s="351"/>
      <c r="F27" s="351"/>
      <c r="G27" s="351"/>
      <c r="H27" s="352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3" t="s">
        <v>858</v>
      </c>
    </row>
    <row r="28" spans="1:14" s="3" customFormat="1" ht="12">
      <c r="A28" s="14" t="s">
        <v>32</v>
      </c>
      <c r="B28" s="350" t="s">
        <v>33</v>
      </c>
      <c r="C28" s="351"/>
      <c r="D28" s="351"/>
      <c r="E28" s="351"/>
      <c r="F28" s="351"/>
      <c r="G28" s="351"/>
      <c r="H28" s="352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3" t="s">
        <v>858</v>
      </c>
    </row>
    <row r="29" spans="1:14" s="3" customFormat="1" ht="12">
      <c r="A29" s="14" t="s">
        <v>34</v>
      </c>
      <c r="B29" s="350" t="s">
        <v>35</v>
      </c>
      <c r="C29" s="351"/>
      <c r="D29" s="351"/>
      <c r="E29" s="351"/>
      <c r="F29" s="351"/>
      <c r="G29" s="351"/>
      <c r="H29" s="352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3" t="s">
        <v>858</v>
      </c>
    </row>
    <row r="30" spans="1:14" s="3" customFormat="1" ht="12">
      <c r="A30" s="14" t="s">
        <v>36</v>
      </c>
      <c r="B30" s="350" t="s">
        <v>37</v>
      </c>
      <c r="C30" s="351"/>
      <c r="D30" s="351"/>
      <c r="E30" s="351"/>
      <c r="F30" s="351"/>
      <c r="G30" s="351"/>
      <c r="H30" s="352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3" t="s">
        <v>858</v>
      </c>
    </row>
    <row r="31" spans="1:14" s="3" customFormat="1" ht="12">
      <c r="A31" s="14" t="s">
        <v>38</v>
      </c>
      <c r="B31" s="350" t="s">
        <v>39</v>
      </c>
      <c r="C31" s="351"/>
      <c r="D31" s="351"/>
      <c r="E31" s="351"/>
      <c r="F31" s="351"/>
      <c r="G31" s="351"/>
      <c r="H31" s="352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3" t="s">
        <v>858</v>
      </c>
    </row>
    <row r="32" spans="1:14" s="3" customFormat="1" ht="24" customHeight="1">
      <c r="A32" s="14" t="s">
        <v>40</v>
      </c>
      <c r="B32" s="365" t="s">
        <v>41</v>
      </c>
      <c r="C32" s="366"/>
      <c r="D32" s="366"/>
      <c r="E32" s="366"/>
      <c r="F32" s="366"/>
      <c r="G32" s="366"/>
      <c r="H32" s="367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3" t="s">
        <v>858</v>
      </c>
    </row>
    <row r="33" spans="1:14" s="3" customFormat="1" ht="12">
      <c r="A33" s="14" t="s">
        <v>42</v>
      </c>
      <c r="B33" s="353" t="s">
        <v>43</v>
      </c>
      <c r="C33" s="354"/>
      <c r="D33" s="354"/>
      <c r="E33" s="354"/>
      <c r="F33" s="354"/>
      <c r="G33" s="354"/>
      <c r="H33" s="355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3" t="s">
        <v>858</v>
      </c>
    </row>
    <row r="34" spans="1:14" s="3" customFormat="1" ht="12">
      <c r="A34" s="14" t="s">
        <v>44</v>
      </c>
      <c r="B34" s="353" t="s">
        <v>45</v>
      </c>
      <c r="C34" s="354"/>
      <c r="D34" s="354"/>
      <c r="E34" s="354"/>
      <c r="F34" s="354"/>
      <c r="G34" s="354"/>
      <c r="H34" s="355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3" t="s">
        <v>858</v>
      </c>
    </row>
    <row r="35" spans="1:14" s="3" customFormat="1" ht="12.75" thickBot="1">
      <c r="A35" s="14" t="s">
        <v>46</v>
      </c>
      <c r="B35" s="374" t="s">
        <v>47</v>
      </c>
      <c r="C35" s="375"/>
      <c r="D35" s="375"/>
      <c r="E35" s="375"/>
      <c r="F35" s="375"/>
      <c r="G35" s="375"/>
      <c r="H35" s="376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3" t="s">
        <v>858</v>
      </c>
    </row>
    <row r="36" spans="1:14" s="3" customFormat="1" ht="24" customHeight="1">
      <c r="A36" s="14" t="s">
        <v>48</v>
      </c>
      <c r="B36" s="411" t="s">
        <v>49</v>
      </c>
      <c r="C36" s="412"/>
      <c r="D36" s="412"/>
      <c r="E36" s="412"/>
      <c r="F36" s="412"/>
      <c r="G36" s="412"/>
      <c r="H36" s="413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3" t="s">
        <v>858</v>
      </c>
    </row>
    <row r="37" spans="1:14" s="3" customFormat="1" ht="12">
      <c r="A37" s="14" t="s">
        <v>50</v>
      </c>
      <c r="B37" s="350" t="s">
        <v>21</v>
      </c>
      <c r="C37" s="351"/>
      <c r="D37" s="351"/>
      <c r="E37" s="351"/>
      <c r="F37" s="351"/>
      <c r="G37" s="351"/>
      <c r="H37" s="352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3" t="s">
        <v>858</v>
      </c>
    </row>
    <row r="38" spans="1:14" s="3" customFormat="1" ht="24" customHeight="1">
      <c r="A38" s="14" t="s">
        <v>51</v>
      </c>
      <c r="B38" s="359" t="s">
        <v>23</v>
      </c>
      <c r="C38" s="360"/>
      <c r="D38" s="360"/>
      <c r="E38" s="360"/>
      <c r="F38" s="360"/>
      <c r="G38" s="360"/>
      <c r="H38" s="361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3" t="s">
        <v>858</v>
      </c>
    </row>
    <row r="39" spans="1:14" s="3" customFormat="1" ht="24" customHeight="1">
      <c r="A39" s="14" t="s">
        <v>52</v>
      </c>
      <c r="B39" s="359" t="s">
        <v>25</v>
      </c>
      <c r="C39" s="360"/>
      <c r="D39" s="360"/>
      <c r="E39" s="360"/>
      <c r="F39" s="360"/>
      <c r="G39" s="360"/>
      <c r="H39" s="361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3" t="s">
        <v>858</v>
      </c>
    </row>
    <row r="40" spans="1:14" s="3" customFormat="1" ht="24" customHeight="1">
      <c r="A40" s="14" t="s">
        <v>53</v>
      </c>
      <c r="B40" s="359" t="s">
        <v>27</v>
      </c>
      <c r="C40" s="360"/>
      <c r="D40" s="360"/>
      <c r="E40" s="360"/>
      <c r="F40" s="360"/>
      <c r="G40" s="360"/>
      <c r="H40" s="361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3" t="s">
        <v>858</v>
      </c>
    </row>
    <row r="41" spans="1:14" s="3" customFormat="1" ht="12">
      <c r="A41" s="14" t="s">
        <v>54</v>
      </c>
      <c r="B41" s="350" t="s">
        <v>29</v>
      </c>
      <c r="C41" s="351"/>
      <c r="D41" s="351"/>
      <c r="E41" s="351"/>
      <c r="F41" s="351"/>
      <c r="G41" s="351"/>
      <c r="H41" s="352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3" t="s">
        <v>858</v>
      </c>
    </row>
    <row r="42" spans="1:14" s="3" customFormat="1" ht="12">
      <c r="A42" s="14" t="s">
        <v>55</v>
      </c>
      <c r="B42" s="350" t="s">
        <v>31</v>
      </c>
      <c r="C42" s="351"/>
      <c r="D42" s="351"/>
      <c r="E42" s="351"/>
      <c r="F42" s="351"/>
      <c r="G42" s="351"/>
      <c r="H42" s="352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3" t="s">
        <v>858</v>
      </c>
    </row>
    <row r="43" spans="1:14" s="3" customFormat="1" ht="12">
      <c r="A43" s="14" t="s">
        <v>56</v>
      </c>
      <c r="B43" s="350" t="s">
        <v>33</v>
      </c>
      <c r="C43" s="351"/>
      <c r="D43" s="351"/>
      <c r="E43" s="351"/>
      <c r="F43" s="351"/>
      <c r="G43" s="351"/>
      <c r="H43" s="352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3" t="s">
        <v>858</v>
      </c>
    </row>
    <row r="44" spans="1:14" s="3" customFormat="1" ht="12">
      <c r="A44" s="14" t="s">
        <v>57</v>
      </c>
      <c r="B44" s="350" t="s">
        <v>35</v>
      </c>
      <c r="C44" s="351"/>
      <c r="D44" s="351"/>
      <c r="E44" s="351"/>
      <c r="F44" s="351"/>
      <c r="G44" s="351"/>
      <c r="H44" s="352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3" t="s">
        <v>858</v>
      </c>
    </row>
    <row r="45" spans="1:14" s="3" customFormat="1" ht="12">
      <c r="A45" s="14" t="s">
        <v>58</v>
      </c>
      <c r="B45" s="350" t="s">
        <v>37</v>
      </c>
      <c r="C45" s="351"/>
      <c r="D45" s="351"/>
      <c r="E45" s="351"/>
      <c r="F45" s="351"/>
      <c r="G45" s="351"/>
      <c r="H45" s="352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3" t="s">
        <v>858</v>
      </c>
    </row>
    <row r="46" spans="1:14" s="3" customFormat="1" ht="12">
      <c r="A46" s="14" t="s">
        <v>59</v>
      </c>
      <c r="B46" s="350" t="s">
        <v>39</v>
      </c>
      <c r="C46" s="351"/>
      <c r="D46" s="351"/>
      <c r="E46" s="351"/>
      <c r="F46" s="351"/>
      <c r="G46" s="351"/>
      <c r="H46" s="352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3" t="s">
        <v>858</v>
      </c>
    </row>
    <row r="47" spans="1:14" s="3" customFormat="1" ht="24" customHeight="1">
      <c r="A47" s="14" t="s">
        <v>60</v>
      </c>
      <c r="B47" s="365" t="s">
        <v>41</v>
      </c>
      <c r="C47" s="366"/>
      <c r="D47" s="366"/>
      <c r="E47" s="366"/>
      <c r="F47" s="366"/>
      <c r="G47" s="366"/>
      <c r="H47" s="367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3" t="s">
        <v>858</v>
      </c>
    </row>
    <row r="48" spans="1:14" s="3" customFormat="1" ht="12">
      <c r="A48" s="14" t="s">
        <v>61</v>
      </c>
      <c r="B48" s="353" t="s">
        <v>43</v>
      </c>
      <c r="C48" s="354"/>
      <c r="D48" s="354"/>
      <c r="E48" s="354"/>
      <c r="F48" s="354"/>
      <c r="G48" s="354"/>
      <c r="H48" s="355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3" t="s">
        <v>858</v>
      </c>
    </row>
    <row r="49" spans="1:14" s="3" customFormat="1" ht="12">
      <c r="A49" s="14" t="s">
        <v>62</v>
      </c>
      <c r="B49" s="353" t="s">
        <v>45</v>
      </c>
      <c r="C49" s="354"/>
      <c r="D49" s="354"/>
      <c r="E49" s="354"/>
      <c r="F49" s="354"/>
      <c r="G49" s="354"/>
      <c r="H49" s="355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3" t="s">
        <v>858</v>
      </c>
    </row>
    <row r="50" spans="1:14" s="3" customFormat="1" ht="12">
      <c r="A50" s="14" t="s">
        <v>63</v>
      </c>
      <c r="B50" s="350" t="s">
        <v>47</v>
      </c>
      <c r="C50" s="351"/>
      <c r="D50" s="351"/>
      <c r="E50" s="351"/>
      <c r="F50" s="351"/>
      <c r="G50" s="351"/>
      <c r="H50" s="352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3" t="s">
        <v>858</v>
      </c>
    </row>
    <row r="51" spans="1:14" s="3" customFormat="1" ht="12">
      <c r="A51" s="14" t="s">
        <v>64</v>
      </c>
      <c r="B51" s="350" t="s">
        <v>65</v>
      </c>
      <c r="C51" s="351"/>
      <c r="D51" s="351"/>
      <c r="E51" s="351"/>
      <c r="F51" s="351"/>
      <c r="G51" s="351"/>
      <c r="H51" s="352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3" t="s">
        <v>858</v>
      </c>
    </row>
    <row r="52" spans="1:14" s="3" customFormat="1" ht="12">
      <c r="A52" s="14" t="s">
        <v>51</v>
      </c>
      <c r="B52" s="353" t="s">
        <v>66</v>
      </c>
      <c r="C52" s="354"/>
      <c r="D52" s="354"/>
      <c r="E52" s="354"/>
      <c r="F52" s="354"/>
      <c r="G52" s="354"/>
      <c r="H52" s="355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3" t="s">
        <v>858</v>
      </c>
    </row>
    <row r="53" spans="1:14" s="3" customFormat="1" ht="12">
      <c r="A53" s="14" t="s">
        <v>52</v>
      </c>
      <c r="B53" s="353" t="s">
        <v>67</v>
      </c>
      <c r="C53" s="354"/>
      <c r="D53" s="354"/>
      <c r="E53" s="354"/>
      <c r="F53" s="354"/>
      <c r="G53" s="354"/>
      <c r="H53" s="355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3" t="s">
        <v>858</v>
      </c>
    </row>
    <row r="54" spans="1:14" s="3" customFormat="1" ht="12">
      <c r="A54" s="14" t="s">
        <v>68</v>
      </c>
      <c r="B54" s="362" t="s">
        <v>69</v>
      </c>
      <c r="C54" s="363"/>
      <c r="D54" s="363"/>
      <c r="E54" s="363"/>
      <c r="F54" s="363"/>
      <c r="G54" s="363"/>
      <c r="H54" s="364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3" t="s">
        <v>858</v>
      </c>
    </row>
    <row r="55" spans="1:14" s="3" customFormat="1" ht="12" customHeight="1">
      <c r="A55" s="14" t="s">
        <v>70</v>
      </c>
      <c r="B55" s="414" t="s">
        <v>71</v>
      </c>
      <c r="C55" s="415"/>
      <c r="D55" s="415"/>
      <c r="E55" s="415"/>
      <c r="F55" s="415"/>
      <c r="G55" s="415"/>
      <c r="H55" s="416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3" t="s">
        <v>858</v>
      </c>
    </row>
    <row r="56" spans="1:14" s="3" customFormat="1" ht="12">
      <c r="A56" s="14" t="s">
        <v>72</v>
      </c>
      <c r="B56" s="414" t="s">
        <v>73</v>
      </c>
      <c r="C56" s="415"/>
      <c r="D56" s="415"/>
      <c r="E56" s="415"/>
      <c r="F56" s="415"/>
      <c r="G56" s="415"/>
      <c r="H56" s="416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3" t="s">
        <v>858</v>
      </c>
    </row>
    <row r="57" spans="1:14" s="3" customFormat="1" ht="12">
      <c r="A57" s="14" t="s">
        <v>74</v>
      </c>
      <c r="B57" s="362" t="s">
        <v>75</v>
      </c>
      <c r="C57" s="363"/>
      <c r="D57" s="363"/>
      <c r="E57" s="363"/>
      <c r="F57" s="363"/>
      <c r="G57" s="363"/>
      <c r="H57" s="364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3" t="s">
        <v>858</v>
      </c>
    </row>
    <row r="58" spans="1:14" s="3" customFormat="1" ht="12">
      <c r="A58" s="14" t="s">
        <v>53</v>
      </c>
      <c r="B58" s="353" t="s">
        <v>76</v>
      </c>
      <c r="C58" s="354"/>
      <c r="D58" s="354"/>
      <c r="E58" s="354"/>
      <c r="F58" s="354"/>
      <c r="G58" s="354"/>
      <c r="H58" s="355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3" t="s">
        <v>858</v>
      </c>
    </row>
    <row r="59" spans="1:14" s="3" customFormat="1" ht="12">
      <c r="A59" s="14" t="s">
        <v>77</v>
      </c>
      <c r="B59" s="353" t="s">
        <v>78</v>
      </c>
      <c r="C59" s="354"/>
      <c r="D59" s="354"/>
      <c r="E59" s="354"/>
      <c r="F59" s="354"/>
      <c r="G59" s="354"/>
      <c r="H59" s="355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3" t="s">
        <v>858</v>
      </c>
    </row>
    <row r="60" spans="1:14" s="3" customFormat="1" ht="12">
      <c r="A60" s="14" t="s">
        <v>79</v>
      </c>
      <c r="B60" s="350" t="s">
        <v>80</v>
      </c>
      <c r="C60" s="351"/>
      <c r="D60" s="351"/>
      <c r="E60" s="351"/>
      <c r="F60" s="351"/>
      <c r="G60" s="351"/>
      <c r="H60" s="352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3" t="s">
        <v>858</v>
      </c>
    </row>
    <row r="61" spans="1:14" s="3" customFormat="1" ht="24" customHeight="1">
      <c r="A61" s="14" t="s">
        <v>81</v>
      </c>
      <c r="B61" s="359" t="s">
        <v>82</v>
      </c>
      <c r="C61" s="360"/>
      <c r="D61" s="360"/>
      <c r="E61" s="360"/>
      <c r="F61" s="360"/>
      <c r="G61" s="360"/>
      <c r="H61" s="361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3" t="s">
        <v>858</v>
      </c>
    </row>
    <row r="62" spans="1:14" s="3" customFormat="1" ht="24" customHeight="1">
      <c r="A62" s="14" t="s">
        <v>83</v>
      </c>
      <c r="B62" s="359" t="s">
        <v>84</v>
      </c>
      <c r="C62" s="360"/>
      <c r="D62" s="360"/>
      <c r="E62" s="360"/>
      <c r="F62" s="360"/>
      <c r="G62" s="360"/>
      <c r="H62" s="361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3" t="s">
        <v>858</v>
      </c>
    </row>
    <row r="63" spans="1:14" s="3" customFormat="1" ht="12">
      <c r="A63" s="14" t="s">
        <v>85</v>
      </c>
      <c r="B63" s="353" t="s">
        <v>86</v>
      </c>
      <c r="C63" s="354"/>
      <c r="D63" s="354"/>
      <c r="E63" s="354"/>
      <c r="F63" s="354"/>
      <c r="G63" s="354"/>
      <c r="H63" s="355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3" t="s">
        <v>858</v>
      </c>
    </row>
    <row r="64" spans="1:14" s="3" customFormat="1" ht="12">
      <c r="A64" s="14" t="s">
        <v>87</v>
      </c>
      <c r="B64" s="353" t="s">
        <v>88</v>
      </c>
      <c r="C64" s="354"/>
      <c r="D64" s="354"/>
      <c r="E64" s="354"/>
      <c r="F64" s="354"/>
      <c r="G64" s="354"/>
      <c r="H64" s="355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3" t="s">
        <v>858</v>
      </c>
    </row>
    <row r="65" spans="1:14" s="3" customFormat="1" ht="12">
      <c r="A65" s="14" t="s">
        <v>89</v>
      </c>
      <c r="B65" s="353" t="s">
        <v>90</v>
      </c>
      <c r="C65" s="354"/>
      <c r="D65" s="354"/>
      <c r="E65" s="354"/>
      <c r="F65" s="354"/>
      <c r="G65" s="354"/>
      <c r="H65" s="355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3" t="s">
        <v>858</v>
      </c>
    </row>
    <row r="66" spans="1:14" s="3" customFormat="1" ht="12">
      <c r="A66" s="14" t="s">
        <v>91</v>
      </c>
      <c r="B66" s="350" t="s">
        <v>92</v>
      </c>
      <c r="C66" s="351"/>
      <c r="D66" s="351"/>
      <c r="E66" s="351"/>
      <c r="F66" s="351"/>
      <c r="G66" s="351"/>
      <c r="H66" s="352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3" t="s">
        <v>858</v>
      </c>
    </row>
    <row r="67" spans="1:14" s="3" customFormat="1" ht="12">
      <c r="A67" s="14" t="s">
        <v>93</v>
      </c>
      <c r="B67" s="350" t="s">
        <v>94</v>
      </c>
      <c r="C67" s="351"/>
      <c r="D67" s="351"/>
      <c r="E67" s="351"/>
      <c r="F67" s="351"/>
      <c r="G67" s="351"/>
      <c r="H67" s="352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3" t="s">
        <v>858</v>
      </c>
    </row>
    <row r="68" spans="1:14" s="3" customFormat="1" ht="12">
      <c r="A68" s="14" t="s">
        <v>95</v>
      </c>
      <c r="B68" s="350" t="s">
        <v>96</v>
      </c>
      <c r="C68" s="351"/>
      <c r="D68" s="351"/>
      <c r="E68" s="351"/>
      <c r="F68" s="351"/>
      <c r="G68" s="351"/>
      <c r="H68" s="352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3" t="s">
        <v>858</v>
      </c>
    </row>
    <row r="69" spans="1:14" s="3" customFormat="1" ht="12">
      <c r="A69" s="14" t="s">
        <v>97</v>
      </c>
      <c r="B69" s="353" t="s">
        <v>98</v>
      </c>
      <c r="C69" s="354"/>
      <c r="D69" s="354"/>
      <c r="E69" s="354"/>
      <c r="F69" s="354"/>
      <c r="G69" s="354"/>
      <c r="H69" s="355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3" t="s">
        <v>858</v>
      </c>
    </row>
    <row r="70" spans="1:14" s="3" customFormat="1" ht="12">
      <c r="A70" s="14" t="s">
        <v>99</v>
      </c>
      <c r="B70" s="353" t="s">
        <v>100</v>
      </c>
      <c r="C70" s="354"/>
      <c r="D70" s="354"/>
      <c r="E70" s="354"/>
      <c r="F70" s="354"/>
      <c r="G70" s="354"/>
      <c r="H70" s="355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3" t="s">
        <v>858</v>
      </c>
    </row>
    <row r="71" spans="1:14" s="3" customFormat="1" ht="12">
      <c r="A71" s="14" t="s">
        <v>101</v>
      </c>
      <c r="B71" s="350" t="s">
        <v>102</v>
      </c>
      <c r="C71" s="351"/>
      <c r="D71" s="351"/>
      <c r="E71" s="351"/>
      <c r="F71" s="351"/>
      <c r="G71" s="351"/>
      <c r="H71" s="352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3" t="s">
        <v>858</v>
      </c>
    </row>
    <row r="72" spans="1:14" s="3" customFormat="1" ht="12">
      <c r="A72" s="14" t="s">
        <v>103</v>
      </c>
      <c r="B72" s="353" t="s">
        <v>104</v>
      </c>
      <c r="C72" s="354"/>
      <c r="D72" s="354"/>
      <c r="E72" s="354"/>
      <c r="F72" s="354"/>
      <c r="G72" s="354"/>
      <c r="H72" s="355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3" t="s">
        <v>858</v>
      </c>
    </row>
    <row r="73" spans="1:14" s="3" customFormat="1" ht="12">
      <c r="A73" s="14" t="s">
        <v>105</v>
      </c>
      <c r="B73" s="353" t="s">
        <v>106</v>
      </c>
      <c r="C73" s="354"/>
      <c r="D73" s="354"/>
      <c r="E73" s="354"/>
      <c r="F73" s="354"/>
      <c r="G73" s="354"/>
      <c r="H73" s="355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3" t="s">
        <v>858</v>
      </c>
    </row>
    <row r="74" spans="1:14" s="3" customFormat="1" ht="12.75" thickBot="1">
      <c r="A74" s="17" t="s">
        <v>107</v>
      </c>
      <c r="B74" s="380" t="s">
        <v>108</v>
      </c>
      <c r="C74" s="381"/>
      <c r="D74" s="381"/>
      <c r="E74" s="381"/>
      <c r="F74" s="381"/>
      <c r="G74" s="381"/>
      <c r="H74" s="382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4" t="s">
        <v>858</v>
      </c>
    </row>
    <row r="75" spans="1:14" s="3" customFormat="1" ht="12">
      <c r="A75" s="11" t="s">
        <v>109</v>
      </c>
      <c r="B75" s="417" t="s">
        <v>110</v>
      </c>
      <c r="C75" s="418"/>
      <c r="D75" s="418"/>
      <c r="E75" s="418"/>
      <c r="F75" s="418"/>
      <c r="G75" s="418"/>
      <c r="H75" s="419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5" t="s">
        <v>858</v>
      </c>
    </row>
    <row r="76" spans="1:14" s="3" customFormat="1" ht="12">
      <c r="A76" s="14" t="s">
        <v>111</v>
      </c>
      <c r="B76" s="353" t="s">
        <v>112</v>
      </c>
      <c r="C76" s="354"/>
      <c r="D76" s="354"/>
      <c r="E76" s="354"/>
      <c r="F76" s="354"/>
      <c r="G76" s="354"/>
      <c r="H76" s="355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3" t="s">
        <v>858</v>
      </c>
    </row>
    <row r="77" spans="1:14" s="3" customFormat="1" ht="12">
      <c r="A77" s="14" t="s">
        <v>113</v>
      </c>
      <c r="B77" s="353" t="s">
        <v>114</v>
      </c>
      <c r="C77" s="354"/>
      <c r="D77" s="354"/>
      <c r="E77" s="354"/>
      <c r="F77" s="354"/>
      <c r="G77" s="354"/>
      <c r="H77" s="355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3" t="s">
        <v>858</v>
      </c>
    </row>
    <row r="78" spans="1:14" s="3" customFormat="1" ht="12.75" thickBot="1">
      <c r="A78" s="17" t="s">
        <v>115</v>
      </c>
      <c r="B78" s="380" t="s">
        <v>116</v>
      </c>
      <c r="C78" s="381"/>
      <c r="D78" s="381"/>
      <c r="E78" s="381"/>
      <c r="F78" s="381"/>
      <c r="G78" s="381"/>
      <c r="H78" s="382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4" t="s">
        <v>858</v>
      </c>
    </row>
    <row r="79" spans="1:14" s="3" customFormat="1" ht="12">
      <c r="A79" s="11" t="s">
        <v>117</v>
      </c>
      <c r="B79" s="371" t="s">
        <v>118</v>
      </c>
      <c r="C79" s="372"/>
      <c r="D79" s="372"/>
      <c r="E79" s="372"/>
      <c r="F79" s="372"/>
      <c r="G79" s="372"/>
      <c r="H79" s="373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5" t="s">
        <v>858</v>
      </c>
    </row>
    <row r="80" spans="1:14" s="3" customFormat="1" ht="12">
      <c r="A80" s="14" t="s">
        <v>119</v>
      </c>
      <c r="B80" s="350" t="s">
        <v>21</v>
      </c>
      <c r="C80" s="351"/>
      <c r="D80" s="351"/>
      <c r="E80" s="351"/>
      <c r="F80" s="351"/>
      <c r="G80" s="351"/>
      <c r="H80" s="352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3" t="s">
        <v>858</v>
      </c>
    </row>
    <row r="81" spans="1:14" s="3" customFormat="1" ht="24" customHeight="1">
      <c r="A81" s="14" t="s">
        <v>120</v>
      </c>
      <c r="B81" s="359" t="s">
        <v>23</v>
      </c>
      <c r="C81" s="360"/>
      <c r="D81" s="360"/>
      <c r="E81" s="360"/>
      <c r="F81" s="360"/>
      <c r="G81" s="360"/>
      <c r="H81" s="361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3" t="s">
        <v>858</v>
      </c>
    </row>
    <row r="82" spans="1:14" s="3" customFormat="1" ht="24" customHeight="1">
      <c r="A82" s="14" t="s">
        <v>121</v>
      </c>
      <c r="B82" s="359" t="s">
        <v>25</v>
      </c>
      <c r="C82" s="360"/>
      <c r="D82" s="360"/>
      <c r="E82" s="360"/>
      <c r="F82" s="360"/>
      <c r="G82" s="360"/>
      <c r="H82" s="361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3" t="s">
        <v>858</v>
      </c>
    </row>
    <row r="83" spans="1:14" s="3" customFormat="1" ht="24" customHeight="1">
      <c r="A83" s="14" t="s">
        <v>122</v>
      </c>
      <c r="B83" s="359" t="s">
        <v>27</v>
      </c>
      <c r="C83" s="360"/>
      <c r="D83" s="360"/>
      <c r="E83" s="360"/>
      <c r="F83" s="360"/>
      <c r="G83" s="360"/>
      <c r="H83" s="361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3" t="s">
        <v>858</v>
      </c>
    </row>
    <row r="84" spans="1:14" s="3" customFormat="1" ht="12">
      <c r="A84" s="14" t="s">
        <v>123</v>
      </c>
      <c r="B84" s="350" t="s">
        <v>29</v>
      </c>
      <c r="C84" s="351"/>
      <c r="D84" s="351"/>
      <c r="E84" s="351"/>
      <c r="F84" s="351"/>
      <c r="G84" s="351"/>
      <c r="H84" s="352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3" t="s">
        <v>858</v>
      </c>
    </row>
    <row r="85" spans="1:14" s="3" customFormat="1" ht="12">
      <c r="A85" s="14" t="s">
        <v>124</v>
      </c>
      <c r="B85" s="350" t="s">
        <v>31</v>
      </c>
      <c r="C85" s="351"/>
      <c r="D85" s="351"/>
      <c r="E85" s="351"/>
      <c r="F85" s="351"/>
      <c r="G85" s="351"/>
      <c r="H85" s="352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3" t="s">
        <v>858</v>
      </c>
    </row>
    <row r="86" spans="1:14" s="3" customFormat="1" ht="12">
      <c r="A86" s="14" t="s">
        <v>125</v>
      </c>
      <c r="B86" s="350" t="s">
        <v>33</v>
      </c>
      <c r="C86" s="351"/>
      <c r="D86" s="351"/>
      <c r="E86" s="351"/>
      <c r="F86" s="351"/>
      <c r="G86" s="351"/>
      <c r="H86" s="352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3" t="s">
        <v>858</v>
      </c>
    </row>
    <row r="87" spans="1:14" s="3" customFormat="1" ht="12">
      <c r="A87" s="14" t="s">
        <v>126</v>
      </c>
      <c r="B87" s="350" t="s">
        <v>35</v>
      </c>
      <c r="C87" s="351"/>
      <c r="D87" s="351"/>
      <c r="E87" s="351"/>
      <c r="F87" s="351"/>
      <c r="G87" s="351"/>
      <c r="H87" s="352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3" t="s">
        <v>858</v>
      </c>
    </row>
    <row r="88" spans="1:14" s="3" customFormat="1" ht="12">
      <c r="A88" s="14" t="s">
        <v>127</v>
      </c>
      <c r="B88" s="350" t="s">
        <v>37</v>
      </c>
      <c r="C88" s="351"/>
      <c r="D88" s="351"/>
      <c r="E88" s="351"/>
      <c r="F88" s="351"/>
      <c r="G88" s="351"/>
      <c r="H88" s="352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3" t="s">
        <v>858</v>
      </c>
    </row>
    <row r="89" spans="1:14" s="3" customFormat="1" ht="12">
      <c r="A89" s="14" t="s">
        <v>128</v>
      </c>
      <c r="B89" s="350" t="s">
        <v>39</v>
      </c>
      <c r="C89" s="351"/>
      <c r="D89" s="351"/>
      <c r="E89" s="351"/>
      <c r="F89" s="351"/>
      <c r="G89" s="351"/>
      <c r="H89" s="352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3" t="s">
        <v>858</v>
      </c>
    </row>
    <row r="90" spans="1:14" s="3" customFormat="1" ht="24" customHeight="1">
      <c r="A90" s="14" t="s">
        <v>129</v>
      </c>
      <c r="B90" s="365" t="s">
        <v>41</v>
      </c>
      <c r="C90" s="366"/>
      <c r="D90" s="366"/>
      <c r="E90" s="366"/>
      <c r="F90" s="366"/>
      <c r="G90" s="366"/>
      <c r="H90" s="367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3" t="s">
        <v>858</v>
      </c>
    </row>
    <row r="91" spans="1:14" s="3" customFormat="1" ht="12">
      <c r="A91" s="14" t="s">
        <v>130</v>
      </c>
      <c r="B91" s="353" t="s">
        <v>43</v>
      </c>
      <c r="C91" s="354"/>
      <c r="D91" s="354"/>
      <c r="E91" s="354"/>
      <c r="F91" s="354"/>
      <c r="G91" s="354"/>
      <c r="H91" s="355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3" t="s">
        <v>858</v>
      </c>
    </row>
    <row r="92" spans="1:14" s="3" customFormat="1" ht="12">
      <c r="A92" s="14" t="s">
        <v>131</v>
      </c>
      <c r="B92" s="353" t="s">
        <v>45</v>
      </c>
      <c r="C92" s="354"/>
      <c r="D92" s="354"/>
      <c r="E92" s="354"/>
      <c r="F92" s="354"/>
      <c r="G92" s="354"/>
      <c r="H92" s="355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3" t="s">
        <v>858</v>
      </c>
    </row>
    <row r="93" spans="1:14" s="3" customFormat="1" ht="12">
      <c r="A93" s="14" t="s">
        <v>132</v>
      </c>
      <c r="B93" s="350" t="s">
        <v>47</v>
      </c>
      <c r="C93" s="351"/>
      <c r="D93" s="351"/>
      <c r="E93" s="351"/>
      <c r="F93" s="351"/>
      <c r="G93" s="351"/>
      <c r="H93" s="352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3" t="s">
        <v>858</v>
      </c>
    </row>
    <row r="94" spans="1:14" s="3" customFormat="1" ht="12">
      <c r="A94" s="14" t="s">
        <v>133</v>
      </c>
      <c r="B94" s="356" t="s">
        <v>134</v>
      </c>
      <c r="C94" s="357"/>
      <c r="D94" s="357"/>
      <c r="E94" s="357"/>
      <c r="F94" s="357"/>
      <c r="G94" s="357"/>
      <c r="H94" s="358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3" t="s">
        <v>858</v>
      </c>
    </row>
    <row r="95" spans="1:14" s="3" customFormat="1" ht="12">
      <c r="A95" s="14" t="s">
        <v>135</v>
      </c>
      <c r="B95" s="350" t="s">
        <v>136</v>
      </c>
      <c r="C95" s="351"/>
      <c r="D95" s="351"/>
      <c r="E95" s="351"/>
      <c r="F95" s="351"/>
      <c r="G95" s="351"/>
      <c r="H95" s="352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3" t="s">
        <v>858</v>
      </c>
    </row>
    <row r="96" spans="1:14" s="3" customFormat="1" ht="12">
      <c r="A96" s="14" t="s">
        <v>137</v>
      </c>
      <c r="B96" s="353" t="s">
        <v>138</v>
      </c>
      <c r="C96" s="354"/>
      <c r="D96" s="354"/>
      <c r="E96" s="354"/>
      <c r="F96" s="354"/>
      <c r="G96" s="354"/>
      <c r="H96" s="355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3" t="s">
        <v>858</v>
      </c>
    </row>
    <row r="97" spans="1:14" s="3" customFormat="1" ht="12">
      <c r="A97" s="14" t="s">
        <v>139</v>
      </c>
      <c r="B97" s="353" t="s">
        <v>140</v>
      </c>
      <c r="C97" s="354"/>
      <c r="D97" s="354"/>
      <c r="E97" s="354"/>
      <c r="F97" s="354"/>
      <c r="G97" s="354"/>
      <c r="H97" s="355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3" t="s">
        <v>858</v>
      </c>
    </row>
    <row r="98" spans="1:14" s="3" customFormat="1" ht="12">
      <c r="A98" s="14" t="s">
        <v>141</v>
      </c>
      <c r="B98" s="353" t="s">
        <v>142</v>
      </c>
      <c r="C98" s="354"/>
      <c r="D98" s="354"/>
      <c r="E98" s="354"/>
      <c r="F98" s="354"/>
      <c r="G98" s="354"/>
      <c r="H98" s="355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3" t="s">
        <v>858</v>
      </c>
    </row>
    <row r="99" spans="1:14" s="3" customFormat="1" ht="12">
      <c r="A99" s="14" t="s">
        <v>143</v>
      </c>
      <c r="B99" s="362" t="s">
        <v>144</v>
      </c>
      <c r="C99" s="363"/>
      <c r="D99" s="363"/>
      <c r="E99" s="363"/>
      <c r="F99" s="363"/>
      <c r="G99" s="363"/>
      <c r="H99" s="364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3" t="s">
        <v>858</v>
      </c>
    </row>
    <row r="100" spans="1:14" s="3" customFormat="1" ht="12">
      <c r="A100" s="14" t="s">
        <v>145</v>
      </c>
      <c r="B100" s="353" t="s">
        <v>146</v>
      </c>
      <c r="C100" s="354"/>
      <c r="D100" s="354"/>
      <c r="E100" s="354"/>
      <c r="F100" s="354"/>
      <c r="G100" s="354"/>
      <c r="H100" s="355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3" t="s">
        <v>858</v>
      </c>
    </row>
    <row r="101" spans="1:14" s="3" customFormat="1" ht="12">
      <c r="A101" s="14" t="s">
        <v>147</v>
      </c>
      <c r="B101" s="350" t="s">
        <v>102</v>
      </c>
      <c r="C101" s="351"/>
      <c r="D101" s="351"/>
      <c r="E101" s="351"/>
      <c r="F101" s="351"/>
      <c r="G101" s="351"/>
      <c r="H101" s="352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3" t="s">
        <v>858</v>
      </c>
    </row>
    <row r="102" spans="1:14" s="3" customFormat="1" ht="12">
      <c r="A102" s="14" t="s">
        <v>148</v>
      </c>
      <c r="B102" s="353" t="s">
        <v>149</v>
      </c>
      <c r="C102" s="354"/>
      <c r="D102" s="354"/>
      <c r="E102" s="354"/>
      <c r="F102" s="354"/>
      <c r="G102" s="354"/>
      <c r="H102" s="355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3" t="s">
        <v>858</v>
      </c>
    </row>
    <row r="103" spans="1:14" s="3" customFormat="1" ht="12">
      <c r="A103" s="14" t="s">
        <v>150</v>
      </c>
      <c r="B103" s="353" t="s">
        <v>151</v>
      </c>
      <c r="C103" s="354"/>
      <c r="D103" s="354"/>
      <c r="E103" s="354"/>
      <c r="F103" s="354"/>
      <c r="G103" s="354"/>
      <c r="H103" s="355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3" t="s">
        <v>858</v>
      </c>
    </row>
    <row r="104" spans="1:14" s="3" customFormat="1" ht="12">
      <c r="A104" s="14" t="s">
        <v>152</v>
      </c>
      <c r="B104" s="353" t="s">
        <v>153</v>
      </c>
      <c r="C104" s="354"/>
      <c r="D104" s="354"/>
      <c r="E104" s="354"/>
      <c r="F104" s="354"/>
      <c r="G104" s="354"/>
      <c r="H104" s="355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3" t="s">
        <v>858</v>
      </c>
    </row>
    <row r="105" spans="1:14" s="3" customFormat="1" ht="12">
      <c r="A105" s="14" t="s">
        <v>154</v>
      </c>
      <c r="B105" s="362" t="s">
        <v>144</v>
      </c>
      <c r="C105" s="363"/>
      <c r="D105" s="363"/>
      <c r="E105" s="363"/>
      <c r="F105" s="363"/>
      <c r="G105" s="363"/>
      <c r="H105" s="364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3" t="s">
        <v>858</v>
      </c>
    </row>
    <row r="106" spans="1:14" s="3" customFormat="1" ht="12">
      <c r="A106" s="14" t="s">
        <v>155</v>
      </c>
      <c r="B106" s="353" t="s">
        <v>156</v>
      </c>
      <c r="C106" s="354"/>
      <c r="D106" s="354"/>
      <c r="E106" s="354"/>
      <c r="F106" s="354"/>
      <c r="G106" s="354"/>
      <c r="H106" s="355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3" t="s">
        <v>858</v>
      </c>
    </row>
    <row r="107" spans="1:14" s="3" customFormat="1" ht="12">
      <c r="A107" s="14" t="s">
        <v>157</v>
      </c>
      <c r="B107" s="356" t="s">
        <v>158</v>
      </c>
      <c r="C107" s="357"/>
      <c r="D107" s="357"/>
      <c r="E107" s="357"/>
      <c r="F107" s="357"/>
      <c r="G107" s="357"/>
      <c r="H107" s="358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3" t="s">
        <v>858</v>
      </c>
    </row>
    <row r="108" spans="1:14" s="3" customFormat="1" ht="24" customHeight="1">
      <c r="A108" s="14" t="s">
        <v>159</v>
      </c>
      <c r="B108" s="365" t="s">
        <v>160</v>
      </c>
      <c r="C108" s="366"/>
      <c r="D108" s="366"/>
      <c r="E108" s="366"/>
      <c r="F108" s="366"/>
      <c r="G108" s="366"/>
      <c r="H108" s="367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3" t="s">
        <v>858</v>
      </c>
    </row>
    <row r="109" spans="1:14" s="3" customFormat="1" ht="24" customHeight="1">
      <c r="A109" s="14" t="s">
        <v>161</v>
      </c>
      <c r="B109" s="359" t="s">
        <v>23</v>
      </c>
      <c r="C109" s="360"/>
      <c r="D109" s="360"/>
      <c r="E109" s="360"/>
      <c r="F109" s="360"/>
      <c r="G109" s="360"/>
      <c r="H109" s="361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3" t="s">
        <v>858</v>
      </c>
    </row>
    <row r="110" spans="1:14" s="3" customFormat="1" ht="24" customHeight="1">
      <c r="A110" s="14" t="s">
        <v>162</v>
      </c>
      <c r="B110" s="359" t="s">
        <v>25</v>
      </c>
      <c r="C110" s="360"/>
      <c r="D110" s="360"/>
      <c r="E110" s="360"/>
      <c r="F110" s="360"/>
      <c r="G110" s="360"/>
      <c r="H110" s="361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3" t="s">
        <v>858</v>
      </c>
    </row>
    <row r="111" spans="1:14" s="3" customFormat="1" ht="24" customHeight="1">
      <c r="A111" s="14" t="s">
        <v>163</v>
      </c>
      <c r="B111" s="359" t="s">
        <v>27</v>
      </c>
      <c r="C111" s="360"/>
      <c r="D111" s="360"/>
      <c r="E111" s="360"/>
      <c r="F111" s="360"/>
      <c r="G111" s="360"/>
      <c r="H111" s="361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3" t="s">
        <v>858</v>
      </c>
    </row>
    <row r="112" spans="1:14" s="3" customFormat="1" ht="12">
      <c r="A112" s="14" t="s">
        <v>164</v>
      </c>
      <c r="B112" s="350" t="s">
        <v>29</v>
      </c>
      <c r="C112" s="351"/>
      <c r="D112" s="351"/>
      <c r="E112" s="351"/>
      <c r="F112" s="351"/>
      <c r="G112" s="351"/>
      <c r="H112" s="352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3" t="s">
        <v>858</v>
      </c>
    </row>
    <row r="113" spans="1:14" s="3" customFormat="1" ht="12">
      <c r="A113" s="14" t="s">
        <v>165</v>
      </c>
      <c r="B113" s="350" t="s">
        <v>31</v>
      </c>
      <c r="C113" s="351"/>
      <c r="D113" s="351"/>
      <c r="E113" s="351"/>
      <c r="F113" s="351"/>
      <c r="G113" s="351"/>
      <c r="H113" s="352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3" t="s">
        <v>858</v>
      </c>
    </row>
    <row r="114" spans="1:14" s="3" customFormat="1" ht="12">
      <c r="A114" s="14" t="s">
        <v>166</v>
      </c>
      <c r="B114" s="350" t="s">
        <v>33</v>
      </c>
      <c r="C114" s="351"/>
      <c r="D114" s="351"/>
      <c r="E114" s="351"/>
      <c r="F114" s="351"/>
      <c r="G114" s="351"/>
      <c r="H114" s="352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3" t="s">
        <v>858</v>
      </c>
    </row>
    <row r="115" spans="1:14" s="3" customFormat="1" ht="12">
      <c r="A115" s="14" t="s">
        <v>167</v>
      </c>
      <c r="B115" s="350" t="s">
        <v>35</v>
      </c>
      <c r="C115" s="351"/>
      <c r="D115" s="351"/>
      <c r="E115" s="351"/>
      <c r="F115" s="351"/>
      <c r="G115" s="351"/>
      <c r="H115" s="352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3" t="s">
        <v>858</v>
      </c>
    </row>
    <row r="116" spans="1:14" s="3" customFormat="1" ht="12">
      <c r="A116" s="14" t="s">
        <v>168</v>
      </c>
      <c r="B116" s="350" t="s">
        <v>37</v>
      </c>
      <c r="C116" s="351"/>
      <c r="D116" s="351"/>
      <c r="E116" s="351"/>
      <c r="F116" s="351"/>
      <c r="G116" s="351"/>
      <c r="H116" s="352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3" t="s">
        <v>858</v>
      </c>
    </row>
    <row r="117" spans="1:14" s="3" customFormat="1" ht="12">
      <c r="A117" s="14" t="s">
        <v>169</v>
      </c>
      <c r="B117" s="350" t="s">
        <v>39</v>
      </c>
      <c r="C117" s="351"/>
      <c r="D117" s="351"/>
      <c r="E117" s="351"/>
      <c r="F117" s="351"/>
      <c r="G117" s="351"/>
      <c r="H117" s="352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3" t="s">
        <v>858</v>
      </c>
    </row>
    <row r="118" spans="1:14" s="3" customFormat="1" ht="24" customHeight="1">
      <c r="A118" s="14" t="s">
        <v>170</v>
      </c>
      <c r="B118" s="365" t="s">
        <v>41</v>
      </c>
      <c r="C118" s="366"/>
      <c r="D118" s="366"/>
      <c r="E118" s="366"/>
      <c r="F118" s="366"/>
      <c r="G118" s="366"/>
      <c r="H118" s="367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3" t="s">
        <v>858</v>
      </c>
    </row>
    <row r="119" spans="1:14" s="3" customFormat="1" ht="12">
      <c r="A119" s="14" t="s">
        <v>171</v>
      </c>
      <c r="B119" s="353" t="s">
        <v>43</v>
      </c>
      <c r="C119" s="354"/>
      <c r="D119" s="354"/>
      <c r="E119" s="354"/>
      <c r="F119" s="354"/>
      <c r="G119" s="354"/>
      <c r="H119" s="355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3" t="s">
        <v>858</v>
      </c>
    </row>
    <row r="120" spans="1:14" s="3" customFormat="1" ht="12">
      <c r="A120" s="14" t="s">
        <v>172</v>
      </c>
      <c r="B120" s="353" t="s">
        <v>45</v>
      </c>
      <c r="C120" s="354"/>
      <c r="D120" s="354"/>
      <c r="E120" s="354"/>
      <c r="F120" s="354"/>
      <c r="G120" s="354"/>
      <c r="H120" s="355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3" t="s">
        <v>858</v>
      </c>
    </row>
    <row r="121" spans="1:14" s="3" customFormat="1" ht="12">
      <c r="A121" s="14" t="s">
        <v>173</v>
      </c>
      <c r="B121" s="350" t="s">
        <v>47</v>
      </c>
      <c r="C121" s="351"/>
      <c r="D121" s="351"/>
      <c r="E121" s="351"/>
      <c r="F121" s="351"/>
      <c r="G121" s="351"/>
      <c r="H121" s="352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3" t="s">
        <v>858</v>
      </c>
    </row>
    <row r="122" spans="1:14" s="3" customFormat="1" ht="12">
      <c r="A122" s="14" t="s">
        <v>174</v>
      </c>
      <c r="B122" s="356" t="s">
        <v>175</v>
      </c>
      <c r="C122" s="357"/>
      <c r="D122" s="357"/>
      <c r="E122" s="357"/>
      <c r="F122" s="357"/>
      <c r="G122" s="357"/>
      <c r="H122" s="358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3" t="s">
        <v>858</v>
      </c>
    </row>
    <row r="123" spans="1:14" s="3" customFormat="1" ht="12">
      <c r="A123" s="14" t="s">
        <v>176</v>
      </c>
      <c r="B123" s="350" t="s">
        <v>21</v>
      </c>
      <c r="C123" s="351"/>
      <c r="D123" s="351"/>
      <c r="E123" s="351"/>
      <c r="F123" s="351"/>
      <c r="G123" s="351"/>
      <c r="H123" s="352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3" t="s">
        <v>858</v>
      </c>
    </row>
    <row r="124" spans="1:14" s="3" customFormat="1" ht="24" customHeight="1">
      <c r="A124" s="14" t="s">
        <v>177</v>
      </c>
      <c r="B124" s="359" t="s">
        <v>23</v>
      </c>
      <c r="C124" s="360"/>
      <c r="D124" s="360"/>
      <c r="E124" s="360"/>
      <c r="F124" s="360"/>
      <c r="G124" s="360"/>
      <c r="H124" s="361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3" t="s">
        <v>858</v>
      </c>
    </row>
    <row r="125" spans="1:14" s="3" customFormat="1" ht="24" customHeight="1">
      <c r="A125" s="14" t="s">
        <v>178</v>
      </c>
      <c r="B125" s="359" t="s">
        <v>25</v>
      </c>
      <c r="C125" s="360"/>
      <c r="D125" s="360"/>
      <c r="E125" s="360"/>
      <c r="F125" s="360"/>
      <c r="G125" s="360"/>
      <c r="H125" s="361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3" t="s">
        <v>858</v>
      </c>
    </row>
    <row r="126" spans="1:14" s="3" customFormat="1" ht="24" customHeight="1">
      <c r="A126" s="14" t="s">
        <v>179</v>
      </c>
      <c r="B126" s="359" t="s">
        <v>27</v>
      </c>
      <c r="C126" s="360"/>
      <c r="D126" s="360"/>
      <c r="E126" s="360"/>
      <c r="F126" s="360"/>
      <c r="G126" s="360"/>
      <c r="H126" s="361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3" t="s">
        <v>858</v>
      </c>
    </row>
    <row r="127" spans="1:14" s="3" customFormat="1" ht="12">
      <c r="A127" s="14" t="s">
        <v>180</v>
      </c>
      <c r="B127" s="350" t="s">
        <v>181</v>
      </c>
      <c r="C127" s="351"/>
      <c r="D127" s="351"/>
      <c r="E127" s="351"/>
      <c r="F127" s="351"/>
      <c r="G127" s="351"/>
      <c r="H127" s="352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3" t="s">
        <v>858</v>
      </c>
    </row>
    <row r="128" spans="1:14" s="3" customFormat="1" ht="12">
      <c r="A128" s="14" t="s">
        <v>182</v>
      </c>
      <c r="B128" s="350" t="s">
        <v>183</v>
      </c>
      <c r="C128" s="351"/>
      <c r="D128" s="351"/>
      <c r="E128" s="351"/>
      <c r="F128" s="351"/>
      <c r="G128" s="351"/>
      <c r="H128" s="352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3" t="s">
        <v>858</v>
      </c>
    </row>
    <row r="129" spans="1:14" s="3" customFormat="1" ht="12">
      <c r="A129" s="14" t="s">
        <v>184</v>
      </c>
      <c r="B129" s="350" t="s">
        <v>185</v>
      </c>
      <c r="C129" s="351"/>
      <c r="D129" s="351"/>
      <c r="E129" s="351"/>
      <c r="F129" s="351"/>
      <c r="G129" s="351"/>
      <c r="H129" s="352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3" t="s">
        <v>858</v>
      </c>
    </row>
    <row r="130" spans="1:14" s="3" customFormat="1" ht="12">
      <c r="A130" s="14" t="s">
        <v>186</v>
      </c>
      <c r="B130" s="350" t="s">
        <v>187</v>
      </c>
      <c r="C130" s="351"/>
      <c r="D130" s="351"/>
      <c r="E130" s="351"/>
      <c r="F130" s="351"/>
      <c r="G130" s="351"/>
      <c r="H130" s="352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3" t="s">
        <v>858</v>
      </c>
    </row>
    <row r="131" spans="1:14" s="3" customFormat="1" ht="12">
      <c r="A131" s="14" t="s">
        <v>188</v>
      </c>
      <c r="B131" s="350" t="s">
        <v>189</v>
      </c>
      <c r="C131" s="351"/>
      <c r="D131" s="351"/>
      <c r="E131" s="351"/>
      <c r="F131" s="351"/>
      <c r="G131" s="351"/>
      <c r="H131" s="352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3" t="s">
        <v>858</v>
      </c>
    </row>
    <row r="132" spans="1:14" s="3" customFormat="1" ht="12">
      <c r="A132" s="14" t="s">
        <v>190</v>
      </c>
      <c r="B132" s="350" t="s">
        <v>191</v>
      </c>
      <c r="C132" s="351"/>
      <c r="D132" s="351"/>
      <c r="E132" s="351"/>
      <c r="F132" s="351"/>
      <c r="G132" s="351"/>
      <c r="H132" s="352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3" t="s">
        <v>858</v>
      </c>
    </row>
    <row r="133" spans="1:14" s="3" customFormat="1" ht="24" customHeight="1">
      <c r="A133" s="14" t="s">
        <v>192</v>
      </c>
      <c r="B133" s="365" t="s">
        <v>41</v>
      </c>
      <c r="C133" s="366"/>
      <c r="D133" s="366"/>
      <c r="E133" s="366"/>
      <c r="F133" s="366"/>
      <c r="G133" s="366"/>
      <c r="H133" s="367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3" t="s">
        <v>858</v>
      </c>
    </row>
    <row r="134" spans="1:14" s="3" customFormat="1" ht="12">
      <c r="A134" s="14" t="s">
        <v>193</v>
      </c>
      <c r="B134" s="353" t="s">
        <v>43</v>
      </c>
      <c r="C134" s="354"/>
      <c r="D134" s="354"/>
      <c r="E134" s="354"/>
      <c r="F134" s="354"/>
      <c r="G134" s="354"/>
      <c r="H134" s="355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3" t="s">
        <v>858</v>
      </c>
    </row>
    <row r="135" spans="1:14" s="3" customFormat="1" ht="12">
      <c r="A135" s="14" t="s">
        <v>194</v>
      </c>
      <c r="B135" s="353" t="s">
        <v>45</v>
      </c>
      <c r="C135" s="354"/>
      <c r="D135" s="354"/>
      <c r="E135" s="354"/>
      <c r="F135" s="354"/>
      <c r="G135" s="354"/>
      <c r="H135" s="355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3" t="s">
        <v>858</v>
      </c>
    </row>
    <row r="136" spans="1:14" s="3" customFormat="1" ht="12">
      <c r="A136" s="14" t="s">
        <v>195</v>
      </c>
      <c r="B136" s="350" t="s">
        <v>196</v>
      </c>
      <c r="C136" s="351"/>
      <c r="D136" s="351"/>
      <c r="E136" s="351"/>
      <c r="F136" s="351"/>
      <c r="G136" s="351"/>
      <c r="H136" s="352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3" t="s">
        <v>858</v>
      </c>
    </row>
    <row r="137" spans="1:14" s="3" customFormat="1" ht="12">
      <c r="A137" s="14" t="s">
        <v>197</v>
      </c>
      <c r="B137" s="356" t="s">
        <v>198</v>
      </c>
      <c r="C137" s="357"/>
      <c r="D137" s="357"/>
      <c r="E137" s="357"/>
      <c r="F137" s="357"/>
      <c r="G137" s="357"/>
      <c r="H137" s="358"/>
      <c r="I137" s="15" t="s">
        <v>19</v>
      </c>
      <c r="J137" s="188" t="s">
        <v>858</v>
      </c>
      <c r="K137" s="6">
        <v>0</v>
      </c>
      <c r="L137" s="6" t="s">
        <v>858</v>
      </c>
      <c r="M137" s="34" t="s">
        <v>858</v>
      </c>
      <c r="N137" s="183" t="s">
        <v>858</v>
      </c>
    </row>
    <row r="138" spans="1:14" s="3" customFormat="1" ht="12">
      <c r="A138" s="14" t="s">
        <v>199</v>
      </c>
      <c r="B138" s="350" t="s">
        <v>21</v>
      </c>
      <c r="C138" s="351"/>
      <c r="D138" s="351"/>
      <c r="E138" s="351"/>
      <c r="F138" s="351"/>
      <c r="G138" s="351"/>
      <c r="H138" s="352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3" t="s">
        <v>858</v>
      </c>
    </row>
    <row r="139" spans="1:14" s="3" customFormat="1" ht="24" customHeight="1">
      <c r="A139" s="14" t="s">
        <v>200</v>
      </c>
      <c r="B139" s="359" t="s">
        <v>23</v>
      </c>
      <c r="C139" s="360"/>
      <c r="D139" s="360"/>
      <c r="E139" s="360"/>
      <c r="F139" s="360"/>
      <c r="G139" s="360"/>
      <c r="H139" s="361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3" t="s">
        <v>858</v>
      </c>
    </row>
    <row r="140" spans="1:14" s="3" customFormat="1" ht="24" customHeight="1">
      <c r="A140" s="14" t="s">
        <v>201</v>
      </c>
      <c r="B140" s="359" t="s">
        <v>25</v>
      </c>
      <c r="C140" s="360"/>
      <c r="D140" s="360"/>
      <c r="E140" s="360"/>
      <c r="F140" s="360"/>
      <c r="G140" s="360"/>
      <c r="H140" s="361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3" t="s">
        <v>858</v>
      </c>
    </row>
    <row r="141" spans="1:14" s="3" customFormat="1" ht="24" customHeight="1">
      <c r="A141" s="14" t="s">
        <v>202</v>
      </c>
      <c r="B141" s="359" t="s">
        <v>27</v>
      </c>
      <c r="C141" s="360"/>
      <c r="D141" s="360"/>
      <c r="E141" s="360"/>
      <c r="F141" s="360"/>
      <c r="G141" s="360"/>
      <c r="H141" s="361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3" t="s">
        <v>858</v>
      </c>
    </row>
    <row r="142" spans="1:14" s="3" customFormat="1" ht="12">
      <c r="A142" s="14" t="s">
        <v>203</v>
      </c>
      <c r="B142" s="350" t="s">
        <v>29</v>
      </c>
      <c r="C142" s="351"/>
      <c r="D142" s="351"/>
      <c r="E142" s="351"/>
      <c r="F142" s="351"/>
      <c r="G142" s="351"/>
      <c r="H142" s="352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3" t="s">
        <v>858</v>
      </c>
    </row>
    <row r="143" spans="1:14" s="3" customFormat="1" ht="12">
      <c r="A143" s="14" t="s">
        <v>204</v>
      </c>
      <c r="B143" s="350" t="s">
        <v>31</v>
      </c>
      <c r="C143" s="351"/>
      <c r="D143" s="351"/>
      <c r="E143" s="351"/>
      <c r="F143" s="351"/>
      <c r="G143" s="351"/>
      <c r="H143" s="352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3" t="s">
        <v>858</v>
      </c>
    </row>
    <row r="144" spans="1:14" s="3" customFormat="1" ht="12">
      <c r="A144" s="14" t="s">
        <v>205</v>
      </c>
      <c r="B144" s="350" t="s">
        <v>33</v>
      </c>
      <c r="C144" s="351"/>
      <c r="D144" s="351"/>
      <c r="E144" s="351"/>
      <c r="F144" s="351"/>
      <c r="G144" s="351"/>
      <c r="H144" s="352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3" t="s">
        <v>858</v>
      </c>
    </row>
    <row r="145" spans="1:14" s="3" customFormat="1" ht="12">
      <c r="A145" s="14" t="s">
        <v>206</v>
      </c>
      <c r="B145" s="350" t="s">
        <v>35</v>
      </c>
      <c r="C145" s="351"/>
      <c r="D145" s="351"/>
      <c r="E145" s="351"/>
      <c r="F145" s="351"/>
      <c r="G145" s="351"/>
      <c r="H145" s="352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3" t="s">
        <v>858</v>
      </c>
    </row>
    <row r="146" spans="1:14" s="3" customFormat="1" ht="12">
      <c r="A146" s="14" t="s">
        <v>207</v>
      </c>
      <c r="B146" s="350" t="s">
        <v>37</v>
      </c>
      <c r="C146" s="351"/>
      <c r="D146" s="351"/>
      <c r="E146" s="351"/>
      <c r="F146" s="351"/>
      <c r="G146" s="351"/>
      <c r="H146" s="352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3" t="s">
        <v>858</v>
      </c>
    </row>
    <row r="147" spans="1:14" s="3" customFormat="1" ht="12">
      <c r="A147" s="14" t="s">
        <v>208</v>
      </c>
      <c r="B147" s="350" t="s">
        <v>39</v>
      </c>
      <c r="C147" s="351"/>
      <c r="D147" s="351"/>
      <c r="E147" s="351"/>
      <c r="F147" s="351"/>
      <c r="G147" s="351"/>
      <c r="H147" s="352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3" t="s">
        <v>858</v>
      </c>
    </row>
    <row r="148" spans="1:14" s="3" customFormat="1" ht="24" customHeight="1">
      <c r="A148" s="14" t="s">
        <v>209</v>
      </c>
      <c r="B148" s="365" t="s">
        <v>41</v>
      </c>
      <c r="C148" s="366"/>
      <c r="D148" s="366"/>
      <c r="E148" s="366"/>
      <c r="F148" s="366"/>
      <c r="G148" s="366"/>
      <c r="H148" s="367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3" t="s">
        <v>858</v>
      </c>
    </row>
    <row r="149" spans="1:14" s="3" customFormat="1" ht="12.75" customHeight="1">
      <c r="A149" s="14" t="s">
        <v>210</v>
      </c>
      <c r="B149" s="353" t="s">
        <v>43</v>
      </c>
      <c r="C149" s="354"/>
      <c r="D149" s="354"/>
      <c r="E149" s="354"/>
      <c r="F149" s="354"/>
      <c r="G149" s="354"/>
      <c r="H149" s="355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3" t="s">
        <v>858</v>
      </c>
    </row>
    <row r="150" spans="1:14" s="3" customFormat="1" ht="12.75" customHeight="1">
      <c r="A150" s="14" t="s">
        <v>211</v>
      </c>
      <c r="B150" s="353" t="s">
        <v>45</v>
      </c>
      <c r="C150" s="354"/>
      <c r="D150" s="354"/>
      <c r="E150" s="354"/>
      <c r="F150" s="354"/>
      <c r="G150" s="354"/>
      <c r="H150" s="355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3" t="s">
        <v>858</v>
      </c>
    </row>
    <row r="151" spans="1:14" s="3" customFormat="1" ht="12.75" customHeight="1">
      <c r="A151" s="14" t="s">
        <v>212</v>
      </c>
      <c r="B151" s="350" t="s">
        <v>47</v>
      </c>
      <c r="C151" s="351"/>
      <c r="D151" s="351"/>
      <c r="E151" s="351"/>
      <c r="F151" s="351"/>
      <c r="G151" s="351"/>
      <c r="H151" s="352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3" t="s">
        <v>858</v>
      </c>
    </row>
    <row r="152" spans="1:14" s="3" customFormat="1" ht="12.75" customHeight="1">
      <c r="A152" s="14" t="s">
        <v>213</v>
      </c>
      <c r="B152" s="353" t="s">
        <v>214</v>
      </c>
      <c r="C152" s="354"/>
      <c r="D152" s="354"/>
      <c r="E152" s="354"/>
      <c r="F152" s="354"/>
      <c r="G152" s="354"/>
      <c r="H152" s="355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3" t="s">
        <v>858</v>
      </c>
    </row>
    <row r="153" spans="1:14" s="3" customFormat="1" ht="12.75" customHeight="1">
      <c r="A153" s="14" t="s">
        <v>215</v>
      </c>
      <c r="B153" s="350" t="s">
        <v>216</v>
      </c>
      <c r="C153" s="351"/>
      <c r="D153" s="351"/>
      <c r="E153" s="351"/>
      <c r="F153" s="351"/>
      <c r="G153" s="351"/>
      <c r="H153" s="352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3" t="s">
        <v>858</v>
      </c>
    </row>
    <row r="154" spans="1:14" s="3" customFormat="1" ht="12.75" customHeight="1">
      <c r="A154" s="14" t="s">
        <v>217</v>
      </c>
      <c r="B154" s="350" t="s">
        <v>218</v>
      </c>
      <c r="C154" s="351"/>
      <c r="D154" s="351"/>
      <c r="E154" s="351"/>
      <c r="F154" s="351"/>
      <c r="G154" s="351"/>
      <c r="H154" s="352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3" t="s">
        <v>858</v>
      </c>
    </row>
    <row r="155" spans="1:14" s="3" customFormat="1" ht="24" customHeight="1">
      <c r="A155" s="14" t="s">
        <v>219</v>
      </c>
      <c r="B155" s="420" t="s">
        <v>220</v>
      </c>
      <c r="C155" s="421"/>
      <c r="D155" s="421"/>
      <c r="E155" s="421"/>
      <c r="F155" s="421"/>
      <c r="G155" s="421"/>
      <c r="H155" s="422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3" t="s">
        <v>858</v>
      </c>
    </row>
    <row r="156" spans="1:14" s="3" customFormat="1" ht="24" customHeight="1">
      <c r="A156" s="14" t="s">
        <v>221</v>
      </c>
      <c r="B156" s="420" t="s">
        <v>222</v>
      </c>
      <c r="C156" s="421"/>
      <c r="D156" s="421"/>
      <c r="E156" s="421"/>
      <c r="F156" s="421"/>
      <c r="G156" s="421"/>
      <c r="H156" s="422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3" t="s">
        <v>858</v>
      </c>
    </row>
    <row r="157" spans="1:14" s="3" customFormat="1" ht="12">
      <c r="A157" s="14" t="s">
        <v>223</v>
      </c>
      <c r="B157" s="350" t="s">
        <v>224</v>
      </c>
      <c r="C157" s="351"/>
      <c r="D157" s="351"/>
      <c r="E157" s="351"/>
      <c r="F157" s="351"/>
      <c r="G157" s="351"/>
      <c r="H157" s="352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3" t="s">
        <v>858</v>
      </c>
    </row>
    <row r="158" spans="1:14" s="3" customFormat="1" ht="12">
      <c r="A158" s="14" t="s">
        <v>225</v>
      </c>
      <c r="B158" s="350" t="s">
        <v>226</v>
      </c>
      <c r="C158" s="351"/>
      <c r="D158" s="351"/>
      <c r="E158" s="351"/>
      <c r="F158" s="351"/>
      <c r="G158" s="351"/>
      <c r="H158" s="352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3" t="s">
        <v>858</v>
      </c>
    </row>
    <row r="159" spans="1:14" s="3" customFormat="1" ht="24" customHeight="1">
      <c r="A159" s="14" t="s">
        <v>227</v>
      </c>
      <c r="B159" s="420" t="s">
        <v>228</v>
      </c>
      <c r="C159" s="421"/>
      <c r="D159" s="421"/>
      <c r="E159" s="421"/>
      <c r="F159" s="421"/>
      <c r="G159" s="421"/>
      <c r="H159" s="422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3" t="s">
        <v>858</v>
      </c>
    </row>
    <row r="160" spans="1:14" s="3" customFormat="1" ht="12">
      <c r="A160" s="14" t="s">
        <v>229</v>
      </c>
      <c r="B160" s="350" t="s">
        <v>230</v>
      </c>
      <c r="C160" s="351"/>
      <c r="D160" s="351"/>
      <c r="E160" s="351"/>
      <c r="F160" s="351"/>
      <c r="G160" s="351"/>
      <c r="H160" s="352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3" t="s">
        <v>858</v>
      </c>
    </row>
    <row r="161" spans="1:14" s="3" customFormat="1" ht="12">
      <c r="A161" s="14" t="s">
        <v>231</v>
      </c>
      <c r="B161" s="350" t="s">
        <v>232</v>
      </c>
      <c r="C161" s="351"/>
      <c r="D161" s="351"/>
      <c r="E161" s="351"/>
      <c r="F161" s="351"/>
      <c r="G161" s="351"/>
      <c r="H161" s="352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3" t="s">
        <v>858</v>
      </c>
    </row>
    <row r="162" spans="1:14" s="3" customFormat="1" ht="12">
      <c r="A162" s="14" t="s">
        <v>233</v>
      </c>
      <c r="B162" s="356" t="s">
        <v>234</v>
      </c>
      <c r="C162" s="357"/>
      <c r="D162" s="357"/>
      <c r="E162" s="357"/>
      <c r="F162" s="357"/>
      <c r="G162" s="357"/>
      <c r="H162" s="358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3" t="s">
        <v>858</v>
      </c>
    </row>
    <row r="163" spans="1:14" s="3" customFormat="1" ht="12">
      <c r="A163" s="14" t="s">
        <v>235</v>
      </c>
      <c r="B163" s="356" t="s">
        <v>236</v>
      </c>
      <c r="C163" s="357"/>
      <c r="D163" s="357"/>
      <c r="E163" s="357"/>
      <c r="F163" s="357"/>
      <c r="G163" s="357"/>
      <c r="H163" s="358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3" t="s">
        <v>858</v>
      </c>
    </row>
    <row r="164" spans="1:14" s="3" customFormat="1" ht="12">
      <c r="A164" s="14" t="s">
        <v>237</v>
      </c>
      <c r="B164" s="356" t="s">
        <v>238</v>
      </c>
      <c r="C164" s="357"/>
      <c r="D164" s="357"/>
      <c r="E164" s="357"/>
      <c r="F164" s="357"/>
      <c r="G164" s="357"/>
      <c r="H164" s="358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3" t="s">
        <v>858</v>
      </c>
    </row>
    <row r="165" spans="1:14" s="3" customFormat="1" ht="12.75" thickBot="1">
      <c r="A165" s="17" t="s">
        <v>239</v>
      </c>
      <c r="B165" s="423" t="s">
        <v>240</v>
      </c>
      <c r="C165" s="424"/>
      <c r="D165" s="424"/>
      <c r="E165" s="424"/>
      <c r="F165" s="424"/>
      <c r="G165" s="424"/>
      <c r="H165" s="425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4" t="s">
        <v>858</v>
      </c>
    </row>
    <row r="166" spans="1:14" s="3" customFormat="1" ht="12">
      <c r="A166" s="11" t="s">
        <v>241</v>
      </c>
      <c r="B166" s="371" t="s">
        <v>110</v>
      </c>
      <c r="C166" s="372"/>
      <c r="D166" s="372"/>
      <c r="E166" s="372"/>
      <c r="F166" s="372"/>
      <c r="G166" s="372"/>
      <c r="H166" s="373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5" t="s">
        <v>858</v>
      </c>
    </row>
    <row r="167" spans="1:14" s="3" customFormat="1" ht="12">
      <c r="A167" s="14" t="s">
        <v>243</v>
      </c>
      <c r="B167" s="350" t="s">
        <v>244</v>
      </c>
      <c r="C167" s="351"/>
      <c r="D167" s="351"/>
      <c r="E167" s="351"/>
      <c r="F167" s="351"/>
      <c r="G167" s="351"/>
      <c r="H167" s="352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3" t="s">
        <v>858</v>
      </c>
    </row>
    <row r="168" spans="1:14" s="3" customFormat="1" ht="12">
      <c r="A168" s="14" t="s">
        <v>245</v>
      </c>
      <c r="B168" s="353" t="s">
        <v>246</v>
      </c>
      <c r="C168" s="354"/>
      <c r="D168" s="354"/>
      <c r="E168" s="354"/>
      <c r="F168" s="354"/>
      <c r="G168" s="354"/>
      <c r="H168" s="355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3" t="s">
        <v>858</v>
      </c>
    </row>
    <row r="169" spans="1:14" s="3" customFormat="1" ht="12">
      <c r="A169" s="14" t="s">
        <v>247</v>
      </c>
      <c r="B169" s="362" t="s">
        <v>248</v>
      </c>
      <c r="C169" s="363"/>
      <c r="D169" s="363"/>
      <c r="E169" s="363"/>
      <c r="F169" s="363"/>
      <c r="G169" s="363"/>
      <c r="H169" s="364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3" t="s">
        <v>858</v>
      </c>
    </row>
    <row r="170" spans="1:14" s="3" customFormat="1" ht="24" customHeight="1">
      <c r="A170" s="14" t="s">
        <v>249</v>
      </c>
      <c r="B170" s="426" t="s">
        <v>23</v>
      </c>
      <c r="C170" s="427"/>
      <c r="D170" s="427"/>
      <c r="E170" s="427"/>
      <c r="F170" s="427"/>
      <c r="G170" s="427"/>
      <c r="H170" s="428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3" t="s">
        <v>858</v>
      </c>
    </row>
    <row r="171" spans="1:14" s="3" customFormat="1" ht="12">
      <c r="A171" s="14" t="s">
        <v>250</v>
      </c>
      <c r="B171" s="414" t="s">
        <v>248</v>
      </c>
      <c r="C171" s="415"/>
      <c r="D171" s="415"/>
      <c r="E171" s="415"/>
      <c r="F171" s="415"/>
      <c r="G171" s="415"/>
      <c r="H171" s="416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3" t="s">
        <v>858</v>
      </c>
    </row>
    <row r="172" spans="1:14" s="3" customFormat="1" ht="24" customHeight="1">
      <c r="A172" s="14" t="s">
        <v>251</v>
      </c>
      <c r="B172" s="426" t="s">
        <v>25</v>
      </c>
      <c r="C172" s="427"/>
      <c r="D172" s="427"/>
      <c r="E172" s="427"/>
      <c r="F172" s="427"/>
      <c r="G172" s="427"/>
      <c r="H172" s="428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3" t="s">
        <v>858</v>
      </c>
    </row>
    <row r="173" spans="1:14" s="3" customFormat="1" ht="12">
      <c r="A173" s="14" t="s">
        <v>252</v>
      </c>
      <c r="B173" s="414" t="s">
        <v>248</v>
      </c>
      <c r="C173" s="415"/>
      <c r="D173" s="415"/>
      <c r="E173" s="415"/>
      <c r="F173" s="415"/>
      <c r="G173" s="415"/>
      <c r="H173" s="416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3" t="s">
        <v>858</v>
      </c>
    </row>
    <row r="174" spans="1:14" s="3" customFormat="1" ht="24" customHeight="1">
      <c r="A174" s="14" t="s">
        <v>253</v>
      </c>
      <c r="B174" s="426" t="s">
        <v>27</v>
      </c>
      <c r="C174" s="427"/>
      <c r="D174" s="427"/>
      <c r="E174" s="427"/>
      <c r="F174" s="427"/>
      <c r="G174" s="427"/>
      <c r="H174" s="428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3" t="s">
        <v>858</v>
      </c>
    </row>
    <row r="175" spans="1:14" s="3" customFormat="1" ht="12">
      <c r="A175" s="14" t="s">
        <v>254</v>
      </c>
      <c r="B175" s="414" t="s">
        <v>248</v>
      </c>
      <c r="C175" s="415"/>
      <c r="D175" s="415"/>
      <c r="E175" s="415"/>
      <c r="F175" s="415"/>
      <c r="G175" s="415"/>
      <c r="H175" s="416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3" t="s">
        <v>858</v>
      </c>
    </row>
    <row r="176" spans="1:14" s="3" customFormat="1" ht="12">
      <c r="A176" s="14" t="s">
        <v>255</v>
      </c>
      <c r="B176" s="353" t="s">
        <v>256</v>
      </c>
      <c r="C176" s="354"/>
      <c r="D176" s="354"/>
      <c r="E176" s="354"/>
      <c r="F176" s="354"/>
      <c r="G176" s="354"/>
      <c r="H176" s="355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3" t="s">
        <v>858</v>
      </c>
    </row>
    <row r="177" spans="1:14" s="3" customFormat="1" ht="12">
      <c r="A177" s="14" t="s">
        <v>257</v>
      </c>
      <c r="B177" s="362" t="s">
        <v>248</v>
      </c>
      <c r="C177" s="363"/>
      <c r="D177" s="363"/>
      <c r="E177" s="363"/>
      <c r="F177" s="363"/>
      <c r="G177" s="363"/>
      <c r="H177" s="364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3" t="s">
        <v>858</v>
      </c>
    </row>
    <row r="178" spans="1:14" s="3" customFormat="1" ht="12">
      <c r="A178" s="14" t="s">
        <v>258</v>
      </c>
      <c r="B178" s="353" t="s">
        <v>259</v>
      </c>
      <c r="C178" s="354"/>
      <c r="D178" s="354"/>
      <c r="E178" s="354"/>
      <c r="F178" s="354"/>
      <c r="G178" s="354"/>
      <c r="H178" s="355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3" t="s">
        <v>858</v>
      </c>
    </row>
    <row r="179" spans="1:14" s="3" customFormat="1" ht="12">
      <c r="A179" s="14" t="s">
        <v>260</v>
      </c>
      <c r="B179" s="362" t="s">
        <v>248</v>
      </c>
      <c r="C179" s="363"/>
      <c r="D179" s="363"/>
      <c r="E179" s="363"/>
      <c r="F179" s="363"/>
      <c r="G179" s="363"/>
      <c r="H179" s="364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3" t="s">
        <v>858</v>
      </c>
    </row>
    <row r="180" spans="1:14" s="3" customFormat="1" ht="12">
      <c r="A180" s="14" t="s">
        <v>261</v>
      </c>
      <c r="B180" s="353" t="s">
        <v>262</v>
      </c>
      <c r="C180" s="354"/>
      <c r="D180" s="354"/>
      <c r="E180" s="354"/>
      <c r="F180" s="354"/>
      <c r="G180" s="354"/>
      <c r="H180" s="355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3" t="s">
        <v>858</v>
      </c>
    </row>
    <row r="181" spans="1:14" s="3" customFormat="1" ht="12">
      <c r="A181" s="14" t="s">
        <v>263</v>
      </c>
      <c r="B181" s="362" t="s">
        <v>248</v>
      </c>
      <c r="C181" s="363"/>
      <c r="D181" s="363"/>
      <c r="E181" s="363"/>
      <c r="F181" s="363"/>
      <c r="G181" s="363"/>
      <c r="H181" s="364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3" t="s">
        <v>858</v>
      </c>
    </row>
    <row r="182" spans="1:14" s="3" customFormat="1" ht="12">
      <c r="A182" s="14" t="s">
        <v>264</v>
      </c>
      <c r="B182" s="353" t="s">
        <v>265</v>
      </c>
      <c r="C182" s="354"/>
      <c r="D182" s="354"/>
      <c r="E182" s="354"/>
      <c r="F182" s="354"/>
      <c r="G182" s="354"/>
      <c r="H182" s="355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3" t="s">
        <v>858</v>
      </c>
    </row>
    <row r="183" spans="1:14" s="3" customFormat="1" ht="12">
      <c r="A183" s="14" t="s">
        <v>266</v>
      </c>
      <c r="B183" s="362" t="s">
        <v>248</v>
      </c>
      <c r="C183" s="363"/>
      <c r="D183" s="363"/>
      <c r="E183" s="363"/>
      <c r="F183" s="363"/>
      <c r="G183" s="363"/>
      <c r="H183" s="364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3" t="s">
        <v>858</v>
      </c>
    </row>
    <row r="184" spans="1:14" s="3" customFormat="1" ht="12">
      <c r="A184" s="14" t="s">
        <v>267</v>
      </c>
      <c r="B184" s="353" t="s">
        <v>268</v>
      </c>
      <c r="C184" s="354"/>
      <c r="D184" s="354"/>
      <c r="E184" s="354"/>
      <c r="F184" s="354"/>
      <c r="G184" s="354"/>
      <c r="H184" s="355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3" t="s">
        <v>858</v>
      </c>
    </row>
    <row r="185" spans="1:14" s="3" customFormat="1" ht="12">
      <c r="A185" s="14" t="s">
        <v>269</v>
      </c>
      <c r="B185" s="362" t="s">
        <v>248</v>
      </c>
      <c r="C185" s="363"/>
      <c r="D185" s="363"/>
      <c r="E185" s="363"/>
      <c r="F185" s="363"/>
      <c r="G185" s="363"/>
      <c r="H185" s="364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3" t="s">
        <v>858</v>
      </c>
    </row>
    <row r="186" spans="1:14" s="3" customFormat="1" ht="12">
      <c r="A186" s="14" t="s">
        <v>267</v>
      </c>
      <c r="B186" s="353" t="s">
        <v>270</v>
      </c>
      <c r="C186" s="354"/>
      <c r="D186" s="354"/>
      <c r="E186" s="354"/>
      <c r="F186" s="354"/>
      <c r="G186" s="354"/>
      <c r="H186" s="355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3" t="s">
        <v>858</v>
      </c>
    </row>
    <row r="187" spans="1:14" s="3" customFormat="1" ht="12">
      <c r="A187" s="14" t="s">
        <v>271</v>
      </c>
      <c r="B187" s="362" t="s">
        <v>248</v>
      </c>
      <c r="C187" s="363"/>
      <c r="D187" s="363"/>
      <c r="E187" s="363"/>
      <c r="F187" s="363"/>
      <c r="G187" s="363"/>
      <c r="H187" s="364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3" t="s">
        <v>858</v>
      </c>
    </row>
    <row r="188" spans="1:14" s="3" customFormat="1" ht="24" customHeight="1">
      <c r="A188" s="14" t="s">
        <v>272</v>
      </c>
      <c r="B188" s="359" t="s">
        <v>273</v>
      </c>
      <c r="C188" s="360"/>
      <c r="D188" s="360"/>
      <c r="E188" s="360"/>
      <c r="F188" s="360"/>
      <c r="G188" s="360"/>
      <c r="H188" s="361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3" t="s">
        <v>858</v>
      </c>
    </row>
    <row r="189" spans="1:14" s="3" customFormat="1" ht="12">
      <c r="A189" s="14" t="s">
        <v>274</v>
      </c>
      <c r="B189" s="362" t="s">
        <v>248</v>
      </c>
      <c r="C189" s="363"/>
      <c r="D189" s="363"/>
      <c r="E189" s="363"/>
      <c r="F189" s="363"/>
      <c r="G189" s="363"/>
      <c r="H189" s="364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3" t="s">
        <v>858</v>
      </c>
    </row>
    <row r="190" spans="1:14" s="3" customFormat="1" ht="12">
      <c r="A190" s="14" t="s">
        <v>275</v>
      </c>
      <c r="B190" s="362" t="s">
        <v>43</v>
      </c>
      <c r="C190" s="363"/>
      <c r="D190" s="363"/>
      <c r="E190" s="363"/>
      <c r="F190" s="363"/>
      <c r="G190" s="363"/>
      <c r="H190" s="364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3" t="s">
        <v>858</v>
      </c>
    </row>
    <row r="191" spans="1:14" s="3" customFormat="1" ht="12">
      <c r="A191" s="14" t="s">
        <v>276</v>
      </c>
      <c r="B191" s="414" t="s">
        <v>248</v>
      </c>
      <c r="C191" s="415"/>
      <c r="D191" s="415"/>
      <c r="E191" s="415"/>
      <c r="F191" s="415"/>
      <c r="G191" s="415"/>
      <c r="H191" s="416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3" t="s">
        <v>858</v>
      </c>
    </row>
    <row r="192" spans="1:14" s="3" customFormat="1" ht="12">
      <c r="A192" s="14" t="s">
        <v>277</v>
      </c>
      <c r="B192" s="362" t="s">
        <v>45</v>
      </c>
      <c r="C192" s="363"/>
      <c r="D192" s="363"/>
      <c r="E192" s="363"/>
      <c r="F192" s="363"/>
      <c r="G192" s="363"/>
      <c r="H192" s="364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3" t="s">
        <v>858</v>
      </c>
    </row>
    <row r="193" spans="1:14" s="3" customFormat="1" ht="12">
      <c r="A193" s="14" t="s">
        <v>278</v>
      </c>
      <c r="B193" s="414" t="s">
        <v>248</v>
      </c>
      <c r="C193" s="415"/>
      <c r="D193" s="415"/>
      <c r="E193" s="415"/>
      <c r="F193" s="415"/>
      <c r="G193" s="415"/>
      <c r="H193" s="416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3" t="s">
        <v>858</v>
      </c>
    </row>
    <row r="194" spans="1:14" s="3" customFormat="1" ht="12">
      <c r="A194" s="14" t="s">
        <v>279</v>
      </c>
      <c r="B194" s="353" t="s">
        <v>280</v>
      </c>
      <c r="C194" s="354"/>
      <c r="D194" s="354"/>
      <c r="E194" s="354"/>
      <c r="F194" s="354"/>
      <c r="G194" s="354"/>
      <c r="H194" s="355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3" t="s">
        <v>858</v>
      </c>
    </row>
    <row r="195" spans="1:14" s="3" customFormat="1" ht="12">
      <c r="A195" s="14" t="s">
        <v>281</v>
      </c>
      <c r="B195" s="362" t="s">
        <v>248</v>
      </c>
      <c r="C195" s="363"/>
      <c r="D195" s="363"/>
      <c r="E195" s="363"/>
      <c r="F195" s="363"/>
      <c r="G195" s="363"/>
      <c r="H195" s="364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3" t="s">
        <v>858</v>
      </c>
    </row>
    <row r="196" spans="1:14" s="3" customFormat="1" ht="12">
      <c r="A196" s="14" t="s">
        <v>282</v>
      </c>
      <c r="B196" s="350" t="s">
        <v>283</v>
      </c>
      <c r="C196" s="351"/>
      <c r="D196" s="351"/>
      <c r="E196" s="351"/>
      <c r="F196" s="351"/>
      <c r="G196" s="351"/>
      <c r="H196" s="352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3" t="s">
        <v>858</v>
      </c>
    </row>
    <row r="197" spans="1:14" s="3" customFormat="1" ht="12">
      <c r="A197" s="14" t="s">
        <v>284</v>
      </c>
      <c r="B197" s="353" t="s">
        <v>285</v>
      </c>
      <c r="C197" s="354"/>
      <c r="D197" s="354"/>
      <c r="E197" s="354"/>
      <c r="F197" s="354"/>
      <c r="G197" s="354"/>
      <c r="H197" s="355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3" t="s">
        <v>858</v>
      </c>
    </row>
    <row r="198" spans="1:14" s="3" customFormat="1" ht="12">
      <c r="A198" s="14" t="s">
        <v>286</v>
      </c>
      <c r="B198" s="362" t="s">
        <v>248</v>
      </c>
      <c r="C198" s="363"/>
      <c r="D198" s="363"/>
      <c r="E198" s="363"/>
      <c r="F198" s="363"/>
      <c r="G198" s="363"/>
      <c r="H198" s="364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3" t="s">
        <v>858</v>
      </c>
    </row>
    <row r="199" spans="1:14" s="3" customFormat="1" ht="12">
      <c r="A199" s="14" t="s">
        <v>287</v>
      </c>
      <c r="B199" s="353" t="s">
        <v>288</v>
      </c>
      <c r="C199" s="354"/>
      <c r="D199" s="354"/>
      <c r="E199" s="354"/>
      <c r="F199" s="354"/>
      <c r="G199" s="354"/>
      <c r="H199" s="355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3" t="s">
        <v>858</v>
      </c>
    </row>
    <row r="200" spans="1:14" s="3" customFormat="1" ht="12">
      <c r="A200" s="14" t="s">
        <v>289</v>
      </c>
      <c r="B200" s="362" t="s">
        <v>290</v>
      </c>
      <c r="C200" s="363"/>
      <c r="D200" s="363"/>
      <c r="E200" s="363"/>
      <c r="F200" s="363"/>
      <c r="G200" s="363"/>
      <c r="H200" s="364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3" t="s">
        <v>858</v>
      </c>
    </row>
    <row r="201" spans="1:14" s="3" customFormat="1" ht="12">
      <c r="A201" s="14" t="s">
        <v>291</v>
      </c>
      <c r="B201" s="414" t="s">
        <v>248</v>
      </c>
      <c r="C201" s="415"/>
      <c r="D201" s="415"/>
      <c r="E201" s="415"/>
      <c r="F201" s="415"/>
      <c r="G201" s="415"/>
      <c r="H201" s="416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3" t="s">
        <v>858</v>
      </c>
    </row>
    <row r="202" spans="1:14" s="3" customFormat="1" ht="12">
      <c r="A202" s="14" t="s">
        <v>292</v>
      </c>
      <c r="B202" s="362" t="s">
        <v>293</v>
      </c>
      <c r="C202" s="363"/>
      <c r="D202" s="363"/>
      <c r="E202" s="363"/>
      <c r="F202" s="363"/>
      <c r="G202" s="363"/>
      <c r="H202" s="364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3" t="s">
        <v>858</v>
      </c>
    </row>
    <row r="203" spans="1:14" s="3" customFormat="1" ht="12">
      <c r="A203" s="14" t="s">
        <v>294</v>
      </c>
      <c r="B203" s="414" t="s">
        <v>248</v>
      </c>
      <c r="C203" s="415"/>
      <c r="D203" s="415"/>
      <c r="E203" s="415"/>
      <c r="F203" s="415"/>
      <c r="G203" s="415"/>
      <c r="H203" s="416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3" t="s">
        <v>858</v>
      </c>
    </row>
    <row r="204" spans="1:14" s="3" customFormat="1" ht="24" customHeight="1">
      <c r="A204" s="14" t="s">
        <v>295</v>
      </c>
      <c r="B204" s="359" t="s">
        <v>296</v>
      </c>
      <c r="C204" s="360"/>
      <c r="D204" s="360"/>
      <c r="E204" s="360"/>
      <c r="F204" s="360"/>
      <c r="G204" s="360"/>
      <c r="H204" s="361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3" t="s">
        <v>858</v>
      </c>
    </row>
    <row r="205" spans="1:14" s="3" customFormat="1" ht="12">
      <c r="A205" s="14" t="s">
        <v>297</v>
      </c>
      <c r="B205" s="362" t="s">
        <v>248</v>
      </c>
      <c r="C205" s="363"/>
      <c r="D205" s="363"/>
      <c r="E205" s="363"/>
      <c r="F205" s="363"/>
      <c r="G205" s="363"/>
      <c r="H205" s="364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3" t="s">
        <v>858</v>
      </c>
    </row>
    <row r="206" spans="1:14" s="3" customFormat="1" ht="12">
      <c r="A206" s="14" t="s">
        <v>298</v>
      </c>
      <c r="B206" s="353" t="s">
        <v>299</v>
      </c>
      <c r="C206" s="354"/>
      <c r="D206" s="354"/>
      <c r="E206" s="354"/>
      <c r="F206" s="354"/>
      <c r="G206" s="354"/>
      <c r="H206" s="355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3" t="s">
        <v>858</v>
      </c>
    </row>
    <row r="207" spans="1:14" s="3" customFormat="1" ht="12">
      <c r="A207" s="14" t="s">
        <v>300</v>
      </c>
      <c r="B207" s="362" t="s">
        <v>248</v>
      </c>
      <c r="C207" s="363"/>
      <c r="D207" s="363"/>
      <c r="E207" s="363"/>
      <c r="F207" s="363"/>
      <c r="G207" s="363"/>
      <c r="H207" s="364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3" t="s">
        <v>858</v>
      </c>
    </row>
    <row r="208" spans="1:14" s="3" customFormat="1" ht="12">
      <c r="A208" s="14" t="s">
        <v>301</v>
      </c>
      <c r="B208" s="353" t="s">
        <v>302</v>
      </c>
      <c r="C208" s="354"/>
      <c r="D208" s="354"/>
      <c r="E208" s="354"/>
      <c r="F208" s="354"/>
      <c r="G208" s="354"/>
      <c r="H208" s="355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3" t="s">
        <v>858</v>
      </c>
    </row>
    <row r="209" spans="1:14" s="3" customFormat="1" ht="12">
      <c r="A209" s="14" t="s">
        <v>303</v>
      </c>
      <c r="B209" s="362" t="s">
        <v>248</v>
      </c>
      <c r="C209" s="363"/>
      <c r="D209" s="363"/>
      <c r="E209" s="363"/>
      <c r="F209" s="363"/>
      <c r="G209" s="363"/>
      <c r="H209" s="364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3" t="s">
        <v>858</v>
      </c>
    </row>
    <row r="210" spans="1:14" s="3" customFormat="1" ht="12">
      <c r="A210" s="14" t="s">
        <v>304</v>
      </c>
      <c r="B210" s="353" t="s">
        <v>305</v>
      </c>
      <c r="C210" s="354"/>
      <c r="D210" s="354"/>
      <c r="E210" s="354"/>
      <c r="F210" s="354"/>
      <c r="G210" s="354"/>
      <c r="H210" s="355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3" t="s">
        <v>858</v>
      </c>
    </row>
    <row r="211" spans="1:14" s="3" customFormat="1" ht="12">
      <c r="A211" s="14" t="s">
        <v>306</v>
      </c>
      <c r="B211" s="362" t="s">
        <v>248</v>
      </c>
      <c r="C211" s="363"/>
      <c r="D211" s="363"/>
      <c r="E211" s="363"/>
      <c r="F211" s="363"/>
      <c r="G211" s="363"/>
      <c r="H211" s="364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3" t="s">
        <v>858</v>
      </c>
    </row>
    <row r="212" spans="1:14" s="3" customFormat="1" ht="12">
      <c r="A212" s="14" t="s">
        <v>307</v>
      </c>
      <c r="B212" s="353" t="s">
        <v>308</v>
      </c>
      <c r="C212" s="354"/>
      <c r="D212" s="354"/>
      <c r="E212" s="354"/>
      <c r="F212" s="354"/>
      <c r="G212" s="354"/>
      <c r="H212" s="355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3" t="s">
        <v>858</v>
      </c>
    </row>
    <row r="213" spans="1:14" s="3" customFormat="1" ht="12">
      <c r="A213" s="14" t="s">
        <v>309</v>
      </c>
      <c r="B213" s="362" t="s">
        <v>248</v>
      </c>
      <c r="C213" s="363"/>
      <c r="D213" s="363"/>
      <c r="E213" s="363"/>
      <c r="F213" s="363"/>
      <c r="G213" s="363"/>
      <c r="H213" s="364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3" t="s">
        <v>858</v>
      </c>
    </row>
    <row r="214" spans="1:14" s="3" customFormat="1" ht="24" customHeight="1">
      <c r="A214" s="14" t="s">
        <v>310</v>
      </c>
      <c r="B214" s="359" t="s">
        <v>311</v>
      </c>
      <c r="C214" s="360"/>
      <c r="D214" s="360"/>
      <c r="E214" s="360"/>
      <c r="F214" s="360"/>
      <c r="G214" s="360"/>
      <c r="H214" s="361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3" t="s">
        <v>858</v>
      </c>
    </row>
    <row r="215" spans="1:14" s="3" customFormat="1" ht="12">
      <c r="A215" s="14" t="s">
        <v>312</v>
      </c>
      <c r="B215" s="362" t="s">
        <v>248</v>
      </c>
      <c r="C215" s="363"/>
      <c r="D215" s="363"/>
      <c r="E215" s="363"/>
      <c r="F215" s="363"/>
      <c r="G215" s="363"/>
      <c r="H215" s="364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3" t="s">
        <v>858</v>
      </c>
    </row>
    <row r="216" spans="1:14" s="3" customFormat="1" ht="12">
      <c r="A216" s="14" t="s">
        <v>313</v>
      </c>
      <c r="B216" s="353" t="s">
        <v>314</v>
      </c>
      <c r="C216" s="354"/>
      <c r="D216" s="354"/>
      <c r="E216" s="354"/>
      <c r="F216" s="354"/>
      <c r="G216" s="354"/>
      <c r="H216" s="355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3" t="s">
        <v>858</v>
      </c>
    </row>
    <row r="217" spans="1:14" s="3" customFormat="1" ht="12">
      <c r="A217" s="14" t="s">
        <v>315</v>
      </c>
      <c r="B217" s="362" t="s">
        <v>248</v>
      </c>
      <c r="C217" s="363"/>
      <c r="D217" s="363"/>
      <c r="E217" s="363"/>
      <c r="F217" s="363"/>
      <c r="G217" s="363"/>
      <c r="H217" s="364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3" t="s">
        <v>858</v>
      </c>
    </row>
    <row r="218" spans="1:14" s="3" customFormat="1" ht="24" customHeight="1">
      <c r="A218" s="14" t="s">
        <v>316</v>
      </c>
      <c r="B218" s="365" t="s">
        <v>317</v>
      </c>
      <c r="C218" s="366"/>
      <c r="D218" s="366"/>
      <c r="E218" s="366"/>
      <c r="F218" s="366"/>
      <c r="G218" s="366"/>
      <c r="H218" s="367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3" t="s">
        <v>858</v>
      </c>
    </row>
    <row r="219" spans="1:14" s="3" customFormat="1" ht="12">
      <c r="A219" s="14" t="s">
        <v>318</v>
      </c>
      <c r="B219" s="353" t="s">
        <v>319</v>
      </c>
      <c r="C219" s="354"/>
      <c r="D219" s="354"/>
      <c r="E219" s="354"/>
      <c r="F219" s="354"/>
      <c r="G219" s="354"/>
      <c r="H219" s="355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3" t="s">
        <v>858</v>
      </c>
    </row>
    <row r="220" spans="1:14" s="3" customFormat="1" ht="24" customHeight="1">
      <c r="A220" s="14" t="s">
        <v>320</v>
      </c>
      <c r="B220" s="359" t="s">
        <v>321</v>
      </c>
      <c r="C220" s="360"/>
      <c r="D220" s="360"/>
      <c r="E220" s="360"/>
      <c r="F220" s="360"/>
      <c r="G220" s="360"/>
      <c r="H220" s="361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3" t="s">
        <v>858</v>
      </c>
    </row>
    <row r="221" spans="1:14" s="3" customFormat="1" ht="24" customHeight="1">
      <c r="A221" s="14" t="s">
        <v>322</v>
      </c>
      <c r="B221" s="359" t="s">
        <v>323</v>
      </c>
      <c r="C221" s="360"/>
      <c r="D221" s="360"/>
      <c r="E221" s="360"/>
      <c r="F221" s="360"/>
      <c r="G221" s="360"/>
      <c r="H221" s="361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3" t="s">
        <v>858</v>
      </c>
    </row>
    <row r="222" spans="1:14" s="3" customFormat="1" ht="24" customHeight="1">
      <c r="A222" s="14" t="s">
        <v>324</v>
      </c>
      <c r="B222" s="359" t="s">
        <v>325</v>
      </c>
      <c r="C222" s="360"/>
      <c r="D222" s="360"/>
      <c r="E222" s="360"/>
      <c r="F222" s="360"/>
      <c r="G222" s="360"/>
      <c r="H222" s="361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3" t="s">
        <v>858</v>
      </c>
    </row>
    <row r="223" spans="1:14" s="3" customFormat="1" ht="12">
      <c r="A223" s="14" t="s">
        <v>326</v>
      </c>
      <c r="B223" s="353" t="s">
        <v>327</v>
      </c>
      <c r="C223" s="354"/>
      <c r="D223" s="354"/>
      <c r="E223" s="354"/>
      <c r="F223" s="354"/>
      <c r="G223" s="354"/>
      <c r="H223" s="355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3" t="s">
        <v>858</v>
      </c>
    </row>
    <row r="224" spans="1:14" s="3" customFormat="1" ht="12">
      <c r="A224" s="14" t="s">
        <v>328</v>
      </c>
      <c r="B224" s="353" t="s">
        <v>329</v>
      </c>
      <c r="C224" s="354"/>
      <c r="D224" s="354"/>
      <c r="E224" s="354"/>
      <c r="F224" s="354"/>
      <c r="G224" s="354"/>
      <c r="H224" s="355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3" t="s">
        <v>858</v>
      </c>
    </row>
    <row r="225" spans="1:14" s="3" customFormat="1" ht="12">
      <c r="A225" s="14" t="s">
        <v>330</v>
      </c>
      <c r="B225" s="353" t="s">
        <v>331</v>
      </c>
      <c r="C225" s="354"/>
      <c r="D225" s="354"/>
      <c r="E225" s="354"/>
      <c r="F225" s="354"/>
      <c r="G225" s="354"/>
      <c r="H225" s="355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3" t="s">
        <v>858</v>
      </c>
    </row>
    <row r="226" spans="1:14" s="3" customFormat="1" ht="12">
      <c r="A226" s="14" t="s">
        <v>332</v>
      </c>
      <c r="B226" s="353" t="s">
        <v>333</v>
      </c>
      <c r="C226" s="354"/>
      <c r="D226" s="354"/>
      <c r="E226" s="354"/>
      <c r="F226" s="354"/>
      <c r="G226" s="354"/>
      <c r="H226" s="355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3" t="s">
        <v>858</v>
      </c>
    </row>
    <row r="227" spans="1:14" s="3" customFormat="1" ht="12">
      <c r="A227" s="14" t="s">
        <v>334</v>
      </c>
      <c r="B227" s="353" t="s">
        <v>335</v>
      </c>
      <c r="C227" s="354"/>
      <c r="D227" s="354"/>
      <c r="E227" s="354"/>
      <c r="F227" s="354"/>
      <c r="G227" s="354"/>
      <c r="H227" s="355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3" t="s">
        <v>858</v>
      </c>
    </row>
    <row r="228" spans="1:14" s="3" customFormat="1" ht="24" customHeight="1">
      <c r="A228" s="14" t="s">
        <v>336</v>
      </c>
      <c r="B228" s="359" t="s">
        <v>337</v>
      </c>
      <c r="C228" s="360"/>
      <c r="D228" s="360"/>
      <c r="E228" s="360"/>
      <c r="F228" s="360"/>
      <c r="G228" s="360"/>
      <c r="H228" s="361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3" t="s">
        <v>858</v>
      </c>
    </row>
    <row r="229" spans="1:14" s="3" customFormat="1" ht="12">
      <c r="A229" s="14" t="s">
        <v>338</v>
      </c>
      <c r="B229" s="362" t="s">
        <v>43</v>
      </c>
      <c r="C229" s="363"/>
      <c r="D229" s="363"/>
      <c r="E229" s="363"/>
      <c r="F229" s="363"/>
      <c r="G229" s="363"/>
      <c r="H229" s="364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3" t="s">
        <v>858</v>
      </c>
    </row>
    <row r="230" spans="1:14" s="3" customFormat="1" ht="12.75" thickBot="1">
      <c r="A230" s="20" t="s">
        <v>339</v>
      </c>
      <c r="B230" s="429" t="s">
        <v>45</v>
      </c>
      <c r="C230" s="430"/>
      <c r="D230" s="430"/>
      <c r="E230" s="430"/>
      <c r="F230" s="430"/>
      <c r="G230" s="430"/>
      <c r="H230" s="431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6" t="s">
        <v>858</v>
      </c>
    </row>
    <row r="231" spans="1:14" ht="16.5" thickBot="1">
      <c r="A231" s="377" t="s">
        <v>340</v>
      </c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9"/>
    </row>
    <row r="232" spans="1:14" s="3" customFormat="1" ht="12">
      <c r="A232" s="11" t="s">
        <v>341</v>
      </c>
      <c r="B232" s="371" t="s">
        <v>342</v>
      </c>
      <c r="C232" s="372"/>
      <c r="D232" s="372"/>
      <c r="E232" s="372"/>
      <c r="F232" s="372"/>
      <c r="G232" s="372"/>
      <c r="H232" s="373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50" t="s">
        <v>345</v>
      </c>
      <c r="C233" s="351"/>
      <c r="D233" s="351"/>
      <c r="E233" s="351"/>
      <c r="F233" s="351"/>
      <c r="G233" s="351"/>
      <c r="H233" s="352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3" t="s">
        <v>858</v>
      </c>
    </row>
    <row r="234" spans="1:14" s="3" customFormat="1" ht="12">
      <c r="A234" s="14" t="s">
        <v>347</v>
      </c>
      <c r="B234" s="350" t="s">
        <v>348</v>
      </c>
      <c r="C234" s="351"/>
      <c r="D234" s="351"/>
      <c r="E234" s="351"/>
      <c r="F234" s="351"/>
      <c r="G234" s="351"/>
      <c r="H234" s="352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3" t="s">
        <v>858</v>
      </c>
    </row>
    <row r="235" spans="1:14" s="3" customFormat="1" ht="12">
      <c r="A235" s="14" t="s">
        <v>350</v>
      </c>
      <c r="B235" s="350" t="s">
        <v>351</v>
      </c>
      <c r="C235" s="351"/>
      <c r="D235" s="351"/>
      <c r="E235" s="351"/>
      <c r="F235" s="351"/>
      <c r="G235" s="351"/>
      <c r="H235" s="352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3" t="s">
        <v>858</v>
      </c>
    </row>
    <row r="236" spans="1:14" s="3" customFormat="1" ht="12">
      <c r="A236" s="14" t="s">
        <v>352</v>
      </c>
      <c r="B236" s="350" t="s">
        <v>353</v>
      </c>
      <c r="C236" s="351"/>
      <c r="D236" s="351"/>
      <c r="E236" s="351"/>
      <c r="F236" s="351"/>
      <c r="G236" s="351"/>
      <c r="H236" s="352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3" t="s">
        <v>858</v>
      </c>
    </row>
    <row r="237" spans="1:14" s="3" customFormat="1" ht="12">
      <c r="A237" s="14" t="s">
        <v>354</v>
      </c>
      <c r="B237" s="350" t="s">
        <v>355</v>
      </c>
      <c r="C237" s="351"/>
      <c r="D237" s="351"/>
      <c r="E237" s="351"/>
      <c r="F237" s="351"/>
      <c r="G237" s="351"/>
      <c r="H237" s="352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3" t="s">
        <v>858</v>
      </c>
    </row>
    <row r="238" spans="1:14" s="3" customFormat="1" ht="12">
      <c r="A238" s="14" t="s">
        <v>357</v>
      </c>
      <c r="B238" s="350" t="s">
        <v>358</v>
      </c>
      <c r="C238" s="351"/>
      <c r="D238" s="351"/>
      <c r="E238" s="351"/>
      <c r="F238" s="351"/>
      <c r="G238" s="351"/>
      <c r="H238" s="352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53" t="s">
        <v>360</v>
      </c>
      <c r="C239" s="354"/>
      <c r="D239" s="354"/>
      <c r="E239" s="354"/>
      <c r="F239" s="354"/>
      <c r="G239" s="354"/>
      <c r="H239" s="355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3" t="s">
        <v>858</v>
      </c>
    </row>
    <row r="240" spans="1:14" s="3" customFormat="1" ht="12">
      <c r="A240" s="14" t="s">
        <v>361</v>
      </c>
      <c r="B240" s="353" t="s">
        <v>362</v>
      </c>
      <c r="C240" s="354"/>
      <c r="D240" s="354"/>
      <c r="E240" s="354"/>
      <c r="F240" s="354"/>
      <c r="G240" s="354"/>
      <c r="H240" s="355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3" t="s">
        <v>858</v>
      </c>
    </row>
    <row r="241" spans="1:14" s="3" customFormat="1" ht="12">
      <c r="A241" s="14" t="s">
        <v>364</v>
      </c>
      <c r="B241" s="350" t="s">
        <v>365</v>
      </c>
      <c r="C241" s="351"/>
      <c r="D241" s="351"/>
      <c r="E241" s="351"/>
      <c r="F241" s="351"/>
      <c r="G241" s="351"/>
      <c r="H241" s="352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53" t="s">
        <v>360</v>
      </c>
      <c r="C242" s="354"/>
      <c r="D242" s="354"/>
      <c r="E242" s="354"/>
      <c r="F242" s="354"/>
      <c r="G242" s="354"/>
      <c r="H242" s="355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3" t="s">
        <v>858</v>
      </c>
    </row>
    <row r="243" spans="1:14" s="3" customFormat="1" ht="12">
      <c r="A243" s="14" t="s">
        <v>367</v>
      </c>
      <c r="B243" s="353" t="s">
        <v>368</v>
      </c>
      <c r="C243" s="354"/>
      <c r="D243" s="354"/>
      <c r="E243" s="354"/>
      <c r="F243" s="354"/>
      <c r="G243" s="354"/>
      <c r="H243" s="355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3" t="s">
        <v>858</v>
      </c>
    </row>
    <row r="244" spans="1:14" s="3" customFormat="1" ht="12">
      <c r="A244" s="14" t="s">
        <v>369</v>
      </c>
      <c r="B244" s="353" t="s">
        <v>362</v>
      </c>
      <c r="C244" s="354"/>
      <c r="D244" s="354"/>
      <c r="E244" s="354"/>
      <c r="F244" s="354"/>
      <c r="G244" s="354"/>
      <c r="H244" s="355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3" t="s">
        <v>858</v>
      </c>
    </row>
    <row r="245" spans="1:14" s="3" customFormat="1" ht="12">
      <c r="A245" s="14" t="s">
        <v>370</v>
      </c>
      <c r="B245" s="350" t="s">
        <v>371</v>
      </c>
      <c r="C245" s="351"/>
      <c r="D245" s="351"/>
      <c r="E245" s="351"/>
      <c r="F245" s="351"/>
      <c r="G245" s="351"/>
      <c r="H245" s="352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53" t="s">
        <v>360</v>
      </c>
      <c r="C246" s="354"/>
      <c r="D246" s="354"/>
      <c r="E246" s="354"/>
      <c r="F246" s="354"/>
      <c r="G246" s="354"/>
      <c r="H246" s="355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3" t="s">
        <v>858</v>
      </c>
    </row>
    <row r="247" spans="1:14" s="3" customFormat="1" ht="12">
      <c r="A247" s="14" t="s">
        <v>373</v>
      </c>
      <c r="B247" s="353" t="s">
        <v>362</v>
      </c>
      <c r="C247" s="354"/>
      <c r="D247" s="354"/>
      <c r="E247" s="354"/>
      <c r="F247" s="354"/>
      <c r="G247" s="354"/>
      <c r="H247" s="355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3" t="s">
        <v>858</v>
      </c>
    </row>
    <row r="248" spans="1:14" s="3" customFormat="1" ht="12">
      <c r="A248" s="14" t="s">
        <v>374</v>
      </c>
      <c r="B248" s="350" t="s">
        <v>375</v>
      </c>
      <c r="C248" s="351"/>
      <c r="D248" s="351"/>
      <c r="E248" s="351"/>
      <c r="F248" s="351"/>
      <c r="G248" s="351"/>
      <c r="H248" s="352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53" t="s">
        <v>360</v>
      </c>
      <c r="C249" s="354"/>
      <c r="D249" s="354"/>
      <c r="E249" s="354"/>
      <c r="F249" s="354"/>
      <c r="G249" s="354"/>
      <c r="H249" s="355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3" t="s">
        <v>858</v>
      </c>
    </row>
    <row r="250" spans="1:14" s="3" customFormat="1" ht="12">
      <c r="A250" s="14" t="s">
        <v>377</v>
      </c>
      <c r="B250" s="353" t="s">
        <v>368</v>
      </c>
      <c r="C250" s="354"/>
      <c r="D250" s="354"/>
      <c r="E250" s="354"/>
      <c r="F250" s="354"/>
      <c r="G250" s="354"/>
      <c r="H250" s="355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3" t="s">
        <v>858</v>
      </c>
    </row>
    <row r="251" spans="1:14" s="3" customFormat="1" ht="12">
      <c r="A251" s="14" t="s">
        <v>378</v>
      </c>
      <c r="B251" s="353" t="s">
        <v>362</v>
      </c>
      <c r="C251" s="354"/>
      <c r="D251" s="354"/>
      <c r="E251" s="354"/>
      <c r="F251" s="354"/>
      <c r="G251" s="354"/>
      <c r="H251" s="355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3" t="s">
        <v>858</v>
      </c>
    </row>
    <row r="252" spans="1:14" s="3" customFormat="1" ht="12">
      <c r="A252" s="14" t="s">
        <v>379</v>
      </c>
      <c r="B252" s="356" t="s">
        <v>380</v>
      </c>
      <c r="C252" s="357"/>
      <c r="D252" s="357"/>
      <c r="E252" s="357"/>
      <c r="F252" s="357"/>
      <c r="G252" s="357"/>
      <c r="H252" s="358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50" t="s">
        <v>382</v>
      </c>
      <c r="C253" s="351"/>
      <c r="D253" s="351"/>
      <c r="E253" s="351"/>
      <c r="F253" s="351"/>
      <c r="G253" s="351"/>
      <c r="H253" s="352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3">
        <v>0</v>
      </c>
    </row>
    <row r="254" spans="1:14" s="3" customFormat="1" ht="24" customHeight="1">
      <c r="A254" s="14" t="s">
        <v>383</v>
      </c>
      <c r="B254" s="359" t="s">
        <v>384</v>
      </c>
      <c r="C254" s="360"/>
      <c r="D254" s="360"/>
      <c r="E254" s="360"/>
      <c r="F254" s="360"/>
      <c r="G254" s="360"/>
      <c r="H254" s="361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3">
        <v>0</v>
      </c>
    </row>
    <row r="255" spans="1:14" s="3" customFormat="1" ht="12">
      <c r="A255" s="14" t="s">
        <v>385</v>
      </c>
      <c r="B255" s="362" t="s">
        <v>386</v>
      </c>
      <c r="C255" s="363"/>
      <c r="D255" s="363"/>
      <c r="E255" s="363"/>
      <c r="F255" s="363"/>
      <c r="G255" s="363"/>
      <c r="H255" s="364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3">
        <v>0</v>
      </c>
    </row>
    <row r="256" spans="1:14" s="3" customFormat="1" ht="12">
      <c r="A256" s="14" t="s">
        <v>387</v>
      </c>
      <c r="B256" s="362" t="s">
        <v>388</v>
      </c>
      <c r="C256" s="363"/>
      <c r="D256" s="363"/>
      <c r="E256" s="363"/>
      <c r="F256" s="363"/>
      <c r="G256" s="363"/>
      <c r="H256" s="364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3">
        <v>0</v>
      </c>
    </row>
    <row r="257" spans="1:14" s="3" customFormat="1" ht="12">
      <c r="A257" s="14" t="s">
        <v>389</v>
      </c>
      <c r="B257" s="350" t="s">
        <v>390</v>
      </c>
      <c r="C257" s="351"/>
      <c r="D257" s="351"/>
      <c r="E257" s="351"/>
      <c r="F257" s="351"/>
      <c r="G257" s="351"/>
      <c r="H257" s="352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3">
        <v>0</v>
      </c>
    </row>
    <row r="258" spans="1:14" s="3" customFormat="1" ht="12">
      <c r="A258" s="14" t="s">
        <v>391</v>
      </c>
      <c r="B258" s="350" t="s">
        <v>392</v>
      </c>
      <c r="C258" s="351"/>
      <c r="D258" s="351"/>
      <c r="E258" s="351"/>
      <c r="F258" s="351"/>
      <c r="G258" s="351"/>
      <c r="H258" s="352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3">
        <v>0</v>
      </c>
    </row>
    <row r="259" spans="1:14" s="3" customFormat="1" ht="24" customHeight="1">
      <c r="A259" s="14" t="s">
        <v>393</v>
      </c>
      <c r="B259" s="359" t="s">
        <v>394</v>
      </c>
      <c r="C259" s="360"/>
      <c r="D259" s="360"/>
      <c r="E259" s="360"/>
      <c r="F259" s="360"/>
      <c r="G259" s="360"/>
      <c r="H259" s="361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3">
        <v>0</v>
      </c>
    </row>
    <row r="260" spans="1:14" s="3" customFormat="1" ht="12">
      <c r="A260" s="14" t="s">
        <v>395</v>
      </c>
      <c r="B260" s="362" t="s">
        <v>386</v>
      </c>
      <c r="C260" s="363"/>
      <c r="D260" s="363"/>
      <c r="E260" s="363"/>
      <c r="F260" s="363"/>
      <c r="G260" s="363"/>
      <c r="H260" s="364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3">
        <v>0</v>
      </c>
    </row>
    <row r="261" spans="1:14" s="3" customFormat="1" ht="12">
      <c r="A261" s="14" t="s">
        <v>396</v>
      </c>
      <c r="B261" s="362" t="s">
        <v>388</v>
      </c>
      <c r="C261" s="363"/>
      <c r="D261" s="363"/>
      <c r="E261" s="363"/>
      <c r="F261" s="363"/>
      <c r="G261" s="363"/>
      <c r="H261" s="364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3">
        <v>0</v>
      </c>
    </row>
    <row r="262" spans="1:14" s="3" customFormat="1" ht="12">
      <c r="A262" s="14" t="s">
        <v>397</v>
      </c>
      <c r="B262" s="350" t="s">
        <v>398</v>
      </c>
      <c r="C262" s="351"/>
      <c r="D262" s="351"/>
      <c r="E262" s="351"/>
      <c r="F262" s="351"/>
      <c r="G262" s="351"/>
      <c r="H262" s="352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3">
        <v>0</v>
      </c>
    </row>
    <row r="263" spans="1:14" s="3" customFormat="1" ht="24" customHeight="1">
      <c r="A263" s="14" t="s">
        <v>400</v>
      </c>
      <c r="B263" s="365" t="s">
        <v>536</v>
      </c>
      <c r="C263" s="366"/>
      <c r="D263" s="366"/>
      <c r="E263" s="366"/>
      <c r="F263" s="366"/>
      <c r="G263" s="366"/>
      <c r="H263" s="367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3">
        <v>0</v>
      </c>
    </row>
    <row r="264" spans="1:14" s="3" customFormat="1" ht="12">
      <c r="A264" s="14" t="s">
        <v>401</v>
      </c>
      <c r="B264" s="356" t="s">
        <v>402</v>
      </c>
      <c r="C264" s="357"/>
      <c r="D264" s="357"/>
      <c r="E264" s="357"/>
      <c r="F264" s="357"/>
      <c r="G264" s="357"/>
      <c r="H264" s="358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50" t="s">
        <v>404</v>
      </c>
      <c r="C265" s="351"/>
      <c r="D265" s="351"/>
      <c r="E265" s="351"/>
      <c r="F265" s="351"/>
      <c r="G265" s="351"/>
      <c r="H265" s="352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3" t="s">
        <v>858</v>
      </c>
    </row>
    <row r="266" spans="1:14" s="3" customFormat="1" ht="12">
      <c r="A266" s="14" t="s">
        <v>405</v>
      </c>
      <c r="B266" s="350" t="s">
        <v>406</v>
      </c>
      <c r="C266" s="351"/>
      <c r="D266" s="351"/>
      <c r="E266" s="351"/>
      <c r="F266" s="351"/>
      <c r="G266" s="351"/>
      <c r="H266" s="352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3" t="s">
        <v>858</v>
      </c>
    </row>
    <row r="267" spans="1:14" s="3" customFormat="1" ht="36" customHeight="1">
      <c r="A267" s="14" t="s">
        <v>407</v>
      </c>
      <c r="B267" s="365" t="s">
        <v>408</v>
      </c>
      <c r="C267" s="366"/>
      <c r="D267" s="366"/>
      <c r="E267" s="366"/>
      <c r="F267" s="366"/>
      <c r="G267" s="366"/>
      <c r="H267" s="367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3" t="s">
        <v>858</v>
      </c>
    </row>
    <row r="268" spans="1:14" s="3" customFormat="1" ht="24" customHeight="1">
      <c r="A268" s="14" t="s">
        <v>409</v>
      </c>
      <c r="B268" s="365" t="s">
        <v>410</v>
      </c>
      <c r="C268" s="366"/>
      <c r="D268" s="366"/>
      <c r="E268" s="366"/>
      <c r="F268" s="366"/>
      <c r="G268" s="366"/>
      <c r="H268" s="367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3" t="s">
        <v>858</v>
      </c>
    </row>
    <row r="269" spans="1:14" s="3" customFormat="1" ht="12">
      <c r="A269" s="14" t="s">
        <v>411</v>
      </c>
      <c r="B269" s="356" t="s">
        <v>412</v>
      </c>
      <c r="C269" s="357"/>
      <c r="D269" s="357"/>
      <c r="E269" s="357"/>
      <c r="F269" s="357"/>
      <c r="G269" s="357"/>
      <c r="H269" s="358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50" t="s">
        <v>414</v>
      </c>
      <c r="C270" s="351"/>
      <c r="D270" s="351"/>
      <c r="E270" s="351"/>
      <c r="F270" s="351"/>
      <c r="G270" s="351"/>
      <c r="H270" s="352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3" t="s">
        <v>858</v>
      </c>
    </row>
    <row r="271" spans="1:14" s="3" customFormat="1" ht="36" customHeight="1">
      <c r="A271" s="14" t="s">
        <v>415</v>
      </c>
      <c r="B271" s="359" t="s">
        <v>416</v>
      </c>
      <c r="C271" s="360"/>
      <c r="D271" s="360"/>
      <c r="E271" s="360"/>
      <c r="F271" s="360"/>
      <c r="G271" s="360"/>
      <c r="H271" s="361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3" t="s">
        <v>858</v>
      </c>
    </row>
    <row r="272" spans="1:14" s="3" customFormat="1" ht="36" customHeight="1">
      <c r="A272" s="14" t="s">
        <v>417</v>
      </c>
      <c r="B272" s="359" t="s">
        <v>418</v>
      </c>
      <c r="C272" s="360"/>
      <c r="D272" s="360"/>
      <c r="E272" s="360"/>
      <c r="F272" s="360"/>
      <c r="G272" s="360"/>
      <c r="H272" s="361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3" t="s">
        <v>858</v>
      </c>
    </row>
    <row r="273" spans="1:14" s="3" customFormat="1" ht="24" customHeight="1">
      <c r="A273" s="14" t="s">
        <v>419</v>
      </c>
      <c r="B273" s="359" t="s">
        <v>420</v>
      </c>
      <c r="C273" s="360"/>
      <c r="D273" s="360"/>
      <c r="E273" s="360"/>
      <c r="F273" s="360"/>
      <c r="G273" s="360"/>
      <c r="H273" s="361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3" t="s">
        <v>858</v>
      </c>
    </row>
    <row r="274" spans="1:14" s="3" customFormat="1" ht="12">
      <c r="A274" s="14" t="s">
        <v>421</v>
      </c>
      <c r="B274" s="350" t="s">
        <v>422</v>
      </c>
      <c r="C274" s="351"/>
      <c r="D274" s="351"/>
      <c r="E274" s="351"/>
      <c r="F274" s="351"/>
      <c r="G274" s="351"/>
      <c r="H274" s="352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3" t="s">
        <v>858</v>
      </c>
    </row>
    <row r="275" spans="1:14" s="3" customFormat="1" ht="24" customHeight="1">
      <c r="A275" s="14" t="s">
        <v>423</v>
      </c>
      <c r="B275" s="359" t="s">
        <v>424</v>
      </c>
      <c r="C275" s="360"/>
      <c r="D275" s="360"/>
      <c r="E275" s="360"/>
      <c r="F275" s="360"/>
      <c r="G275" s="360"/>
      <c r="H275" s="361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3" t="s">
        <v>858</v>
      </c>
    </row>
    <row r="276" spans="1:14" s="3" customFormat="1" ht="12">
      <c r="A276" s="14" t="s">
        <v>425</v>
      </c>
      <c r="B276" s="353" t="s">
        <v>426</v>
      </c>
      <c r="C276" s="354"/>
      <c r="D276" s="354"/>
      <c r="E276" s="354"/>
      <c r="F276" s="354"/>
      <c r="G276" s="354"/>
      <c r="H276" s="355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3" t="s">
        <v>858</v>
      </c>
    </row>
    <row r="277" spans="1:14" s="3" customFormat="1" ht="24" customHeight="1">
      <c r="A277" s="14" t="s">
        <v>427</v>
      </c>
      <c r="B277" s="365" t="s">
        <v>428</v>
      </c>
      <c r="C277" s="366"/>
      <c r="D277" s="366"/>
      <c r="E277" s="366"/>
      <c r="F277" s="366"/>
      <c r="G277" s="366"/>
      <c r="H277" s="367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3" t="s">
        <v>858</v>
      </c>
    </row>
    <row r="278" spans="1:14" s="3" customFormat="1" ht="12">
      <c r="A278" s="14" t="s">
        <v>429</v>
      </c>
      <c r="B278" s="353" t="s">
        <v>43</v>
      </c>
      <c r="C278" s="354"/>
      <c r="D278" s="354"/>
      <c r="E278" s="354"/>
      <c r="F278" s="354"/>
      <c r="G278" s="354"/>
      <c r="H278" s="355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3" t="s">
        <v>858</v>
      </c>
    </row>
    <row r="279" spans="1:14" s="3" customFormat="1" ht="12">
      <c r="A279" s="14" t="s">
        <v>430</v>
      </c>
      <c r="B279" s="353" t="s">
        <v>45</v>
      </c>
      <c r="C279" s="354"/>
      <c r="D279" s="354"/>
      <c r="E279" s="354"/>
      <c r="F279" s="354"/>
      <c r="G279" s="354"/>
      <c r="H279" s="355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3" t="s">
        <v>858</v>
      </c>
    </row>
    <row r="280" spans="1:14" s="3" customFormat="1" ht="12.75" thickBot="1">
      <c r="A280" s="20" t="s">
        <v>431</v>
      </c>
      <c r="B280" s="435" t="s">
        <v>432</v>
      </c>
      <c r="C280" s="436"/>
      <c r="D280" s="436"/>
      <c r="E280" s="436"/>
      <c r="F280" s="436"/>
      <c r="G280" s="436"/>
      <c r="H280" s="437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6">
        <v>0</v>
      </c>
    </row>
    <row r="281" spans="1:14" ht="16.5" thickBot="1">
      <c r="A281" s="377" t="s">
        <v>434</v>
      </c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9"/>
    </row>
    <row r="282" spans="1:14" s="3" customFormat="1" ht="42.75" customHeight="1">
      <c r="A282" s="391" t="s">
        <v>7</v>
      </c>
      <c r="B282" s="393" t="s">
        <v>8</v>
      </c>
      <c r="C282" s="394"/>
      <c r="D282" s="394"/>
      <c r="E282" s="394"/>
      <c r="F282" s="394"/>
      <c r="G282" s="394"/>
      <c r="H282" s="395"/>
      <c r="I282" s="399" t="s">
        <v>9</v>
      </c>
      <c r="J282" s="400" t="s">
        <v>928</v>
      </c>
      <c r="K282" s="401"/>
      <c r="L282" s="383" t="s">
        <v>540</v>
      </c>
      <c r="M282" s="384"/>
      <c r="N282" s="385" t="s">
        <v>541</v>
      </c>
    </row>
    <row r="283" spans="1:14" s="3" customFormat="1" ht="36">
      <c r="A283" s="392"/>
      <c r="B283" s="396"/>
      <c r="C283" s="397"/>
      <c r="D283" s="397"/>
      <c r="E283" s="397"/>
      <c r="F283" s="397"/>
      <c r="G283" s="397"/>
      <c r="H283" s="398"/>
      <c r="I283" s="386"/>
      <c r="J283" s="25" t="s">
        <v>0</v>
      </c>
      <c r="K283" s="26" t="s">
        <v>1</v>
      </c>
      <c r="L283" s="27" t="s">
        <v>10</v>
      </c>
      <c r="M283" s="27" t="s">
        <v>11</v>
      </c>
      <c r="N283" s="386"/>
    </row>
    <row r="284" spans="1:14" s="2" customFormat="1" ht="12.75" thickBot="1">
      <c r="A284" s="31">
        <v>1</v>
      </c>
      <c r="B284" s="432">
        <v>2</v>
      </c>
      <c r="C284" s="433"/>
      <c r="D284" s="433"/>
      <c r="E284" s="433"/>
      <c r="F284" s="433"/>
      <c r="G284" s="433"/>
      <c r="H284" s="434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7" customHeight="1">
      <c r="A285" s="445" t="s">
        <v>435</v>
      </c>
      <c r="B285" s="446"/>
      <c r="C285" s="446"/>
      <c r="D285" s="446"/>
      <c r="E285" s="446"/>
      <c r="F285" s="446"/>
      <c r="G285" s="446"/>
      <c r="H285" s="447"/>
      <c r="I285" s="12" t="s">
        <v>19</v>
      </c>
      <c r="J285" s="210">
        <f>J286+J343</f>
        <v>5.203833333333333</v>
      </c>
      <c r="K285" s="211">
        <f>K286+K343</f>
        <v>0.323156</v>
      </c>
      <c r="L285" s="216">
        <f>K285-J285</f>
        <v>-4.880677333333333</v>
      </c>
      <c r="M285" s="34">
        <f>L285/J285</f>
        <v>-0.9379003939403645</v>
      </c>
      <c r="N285" s="183" t="s">
        <v>858</v>
      </c>
    </row>
    <row r="286" spans="1:14" s="3" customFormat="1" ht="12">
      <c r="A286" s="14" t="s">
        <v>17</v>
      </c>
      <c r="B286" s="356" t="s">
        <v>436</v>
      </c>
      <c r="C286" s="357"/>
      <c r="D286" s="357"/>
      <c r="E286" s="357"/>
      <c r="F286" s="357"/>
      <c r="G286" s="357"/>
      <c r="H286" s="358"/>
      <c r="I286" s="15" t="s">
        <v>19</v>
      </c>
      <c r="J286" s="212">
        <f>J311</f>
        <v>5.203833333333333</v>
      </c>
      <c r="K286" s="213">
        <f>K287+K311</f>
        <v>0.323156</v>
      </c>
      <c r="L286" s="216">
        <f>K286-J286</f>
        <v>-4.880677333333333</v>
      </c>
      <c r="M286" s="34">
        <f>L286/J286</f>
        <v>-0.9379003939403645</v>
      </c>
      <c r="N286" s="183" t="s">
        <v>858</v>
      </c>
    </row>
    <row r="287" spans="1:14" s="3" customFormat="1" ht="12">
      <c r="A287" s="14" t="s">
        <v>20</v>
      </c>
      <c r="B287" s="350" t="s">
        <v>437</v>
      </c>
      <c r="C287" s="351"/>
      <c r="D287" s="351"/>
      <c r="E287" s="351"/>
      <c r="F287" s="351"/>
      <c r="G287" s="351"/>
      <c r="H287" s="352"/>
      <c r="I287" s="15" t="s">
        <v>19</v>
      </c>
      <c r="J287" s="212">
        <v>0</v>
      </c>
      <c r="K287" s="213">
        <f>J287</f>
        <v>0</v>
      </c>
      <c r="L287" s="213">
        <f>K287-J287</f>
        <v>0</v>
      </c>
      <c r="M287" s="34">
        <v>0</v>
      </c>
      <c r="N287" s="183" t="s">
        <v>858</v>
      </c>
    </row>
    <row r="288" spans="1:14" s="3" customFormat="1" ht="24" customHeight="1">
      <c r="A288" s="14" t="s">
        <v>22</v>
      </c>
      <c r="B288" s="359" t="s">
        <v>438</v>
      </c>
      <c r="C288" s="360"/>
      <c r="D288" s="360"/>
      <c r="E288" s="360"/>
      <c r="F288" s="360"/>
      <c r="G288" s="360"/>
      <c r="H288" s="361"/>
      <c r="I288" s="15" t="s">
        <v>19</v>
      </c>
      <c r="J288" s="212">
        <v>0</v>
      </c>
      <c r="K288" s="213">
        <v>0</v>
      </c>
      <c r="L288" s="213">
        <f>K288-J288</f>
        <v>0</v>
      </c>
      <c r="M288" s="34">
        <v>0</v>
      </c>
      <c r="N288" s="183" t="s">
        <v>858</v>
      </c>
    </row>
    <row r="289" spans="1:14" s="3" customFormat="1" ht="12">
      <c r="A289" s="14" t="s">
        <v>439</v>
      </c>
      <c r="B289" s="362" t="s">
        <v>440</v>
      </c>
      <c r="C289" s="363"/>
      <c r="D289" s="363"/>
      <c r="E289" s="363"/>
      <c r="F289" s="363"/>
      <c r="G289" s="363"/>
      <c r="H289" s="364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3" t="s">
        <v>858</v>
      </c>
    </row>
    <row r="290" spans="1:14" s="3" customFormat="1" ht="24" customHeight="1">
      <c r="A290" s="14" t="s">
        <v>441</v>
      </c>
      <c r="B290" s="438" t="s">
        <v>23</v>
      </c>
      <c r="C290" s="439"/>
      <c r="D290" s="439"/>
      <c r="E290" s="439"/>
      <c r="F290" s="439"/>
      <c r="G290" s="439"/>
      <c r="H290" s="440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3" t="s">
        <v>858</v>
      </c>
    </row>
    <row r="291" spans="1:14" s="3" customFormat="1" ht="24" customHeight="1">
      <c r="A291" s="14" t="s">
        <v>442</v>
      </c>
      <c r="B291" s="438" t="s">
        <v>25</v>
      </c>
      <c r="C291" s="439"/>
      <c r="D291" s="439"/>
      <c r="E291" s="439"/>
      <c r="F291" s="439"/>
      <c r="G291" s="439"/>
      <c r="H291" s="440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3" t="s">
        <v>858</v>
      </c>
    </row>
    <row r="292" spans="1:14" s="3" customFormat="1" ht="24" customHeight="1">
      <c r="A292" s="14" t="s">
        <v>443</v>
      </c>
      <c r="B292" s="438" t="s">
        <v>27</v>
      </c>
      <c r="C292" s="439"/>
      <c r="D292" s="439"/>
      <c r="E292" s="439"/>
      <c r="F292" s="439"/>
      <c r="G292" s="439"/>
      <c r="H292" s="440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3" t="s">
        <v>858</v>
      </c>
    </row>
    <row r="293" spans="1:14" s="3" customFormat="1" ht="12">
      <c r="A293" s="14" t="s">
        <v>444</v>
      </c>
      <c r="B293" s="362" t="s">
        <v>445</v>
      </c>
      <c r="C293" s="363"/>
      <c r="D293" s="363"/>
      <c r="E293" s="363"/>
      <c r="F293" s="363"/>
      <c r="G293" s="363"/>
      <c r="H293" s="364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3" t="s">
        <v>858</v>
      </c>
    </row>
    <row r="294" spans="1:14" s="3" customFormat="1" ht="12">
      <c r="A294" s="14" t="s">
        <v>446</v>
      </c>
      <c r="B294" s="362" t="s">
        <v>447</v>
      </c>
      <c r="C294" s="363"/>
      <c r="D294" s="363"/>
      <c r="E294" s="363"/>
      <c r="F294" s="363"/>
      <c r="G294" s="363"/>
      <c r="H294" s="364"/>
      <c r="I294" s="15" t="s">
        <v>19</v>
      </c>
      <c r="J294" s="182">
        <v>0</v>
      </c>
      <c r="K294" s="214">
        <v>0</v>
      </c>
      <c r="L294" s="6">
        <f>K294-J294</f>
        <v>0</v>
      </c>
      <c r="M294" s="34">
        <v>0</v>
      </c>
      <c r="N294" s="183" t="s">
        <v>858</v>
      </c>
    </row>
    <row r="295" spans="1:14" s="3" customFormat="1" ht="12">
      <c r="A295" s="14" t="s">
        <v>448</v>
      </c>
      <c r="B295" s="362" t="s">
        <v>449</v>
      </c>
      <c r="C295" s="363"/>
      <c r="D295" s="363"/>
      <c r="E295" s="363"/>
      <c r="F295" s="363"/>
      <c r="G295" s="363"/>
      <c r="H295" s="364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3" t="s">
        <v>858</v>
      </c>
    </row>
    <row r="296" spans="1:14" s="3" customFormat="1" ht="12">
      <c r="A296" s="14" t="s">
        <v>450</v>
      </c>
      <c r="B296" s="362" t="s">
        <v>451</v>
      </c>
      <c r="C296" s="363"/>
      <c r="D296" s="363"/>
      <c r="E296" s="363"/>
      <c r="F296" s="363"/>
      <c r="G296" s="363"/>
      <c r="H296" s="364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3" t="s">
        <v>858</v>
      </c>
    </row>
    <row r="297" spans="1:14" s="3" customFormat="1" ht="24" customHeight="1">
      <c r="A297" s="14" t="s">
        <v>452</v>
      </c>
      <c r="B297" s="438" t="s">
        <v>453</v>
      </c>
      <c r="C297" s="439"/>
      <c r="D297" s="439"/>
      <c r="E297" s="439"/>
      <c r="F297" s="439"/>
      <c r="G297" s="439"/>
      <c r="H297" s="440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3" t="s">
        <v>858</v>
      </c>
    </row>
    <row r="298" spans="1:14" s="3" customFormat="1" ht="12">
      <c r="A298" s="14" t="s">
        <v>454</v>
      </c>
      <c r="B298" s="441" t="s">
        <v>455</v>
      </c>
      <c r="C298" s="442"/>
      <c r="D298" s="442"/>
      <c r="E298" s="442"/>
      <c r="F298" s="442"/>
      <c r="G298" s="442"/>
      <c r="H298" s="443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3" t="s">
        <v>858</v>
      </c>
    </row>
    <row r="299" spans="1:14" s="3" customFormat="1" ht="12">
      <c r="A299" s="14" t="s">
        <v>456</v>
      </c>
      <c r="B299" s="414" t="s">
        <v>457</v>
      </c>
      <c r="C299" s="415"/>
      <c r="D299" s="415"/>
      <c r="E299" s="415"/>
      <c r="F299" s="415"/>
      <c r="G299" s="415"/>
      <c r="H299" s="416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3" t="s">
        <v>858</v>
      </c>
    </row>
    <row r="300" spans="1:14" s="3" customFormat="1" ht="12">
      <c r="A300" s="14" t="s">
        <v>458</v>
      </c>
      <c r="B300" s="441" t="s">
        <v>455</v>
      </c>
      <c r="C300" s="442"/>
      <c r="D300" s="442"/>
      <c r="E300" s="442"/>
      <c r="F300" s="442"/>
      <c r="G300" s="442"/>
      <c r="H300" s="443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3" t="s">
        <v>858</v>
      </c>
    </row>
    <row r="301" spans="1:14" s="3" customFormat="1" ht="12">
      <c r="A301" s="14" t="s">
        <v>459</v>
      </c>
      <c r="B301" s="362" t="s">
        <v>460</v>
      </c>
      <c r="C301" s="363"/>
      <c r="D301" s="363"/>
      <c r="E301" s="363"/>
      <c r="F301" s="363"/>
      <c r="G301" s="363"/>
      <c r="H301" s="364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3" t="s">
        <v>858</v>
      </c>
    </row>
    <row r="302" spans="1:14" s="3" customFormat="1" ht="12">
      <c r="A302" s="14" t="s">
        <v>461</v>
      </c>
      <c r="B302" s="362" t="s">
        <v>270</v>
      </c>
      <c r="C302" s="363"/>
      <c r="D302" s="363"/>
      <c r="E302" s="363"/>
      <c r="F302" s="363"/>
      <c r="G302" s="363"/>
      <c r="H302" s="364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3" t="s">
        <v>858</v>
      </c>
    </row>
    <row r="303" spans="1:14" s="3" customFormat="1" ht="24" customHeight="1">
      <c r="A303" s="14" t="s">
        <v>462</v>
      </c>
      <c r="B303" s="426" t="s">
        <v>463</v>
      </c>
      <c r="C303" s="427"/>
      <c r="D303" s="427"/>
      <c r="E303" s="427"/>
      <c r="F303" s="427"/>
      <c r="G303" s="427"/>
      <c r="H303" s="428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3" t="s">
        <v>858</v>
      </c>
    </row>
    <row r="304" spans="1:14" s="3" customFormat="1" ht="12.75" customHeight="1">
      <c r="A304" s="14" t="s">
        <v>464</v>
      </c>
      <c r="B304" s="414" t="s">
        <v>43</v>
      </c>
      <c r="C304" s="415"/>
      <c r="D304" s="415"/>
      <c r="E304" s="415"/>
      <c r="F304" s="415"/>
      <c r="G304" s="415"/>
      <c r="H304" s="416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3" t="s">
        <v>858</v>
      </c>
    </row>
    <row r="305" spans="1:14" s="3" customFormat="1" ht="12.75" customHeight="1">
      <c r="A305" s="14" t="s">
        <v>465</v>
      </c>
      <c r="B305" s="414" t="s">
        <v>45</v>
      </c>
      <c r="C305" s="415"/>
      <c r="D305" s="415"/>
      <c r="E305" s="415"/>
      <c r="F305" s="415"/>
      <c r="G305" s="415"/>
      <c r="H305" s="416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3" t="s">
        <v>858</v>
      </c>
    </row>
    <row r="306" spans="1:14" s="3" customFormat="1" ht="24" customHeight="1">
      <c r="A306" s="14" t="s">
        <v>24</v>
      </c>
      <c r="B306" s="359" t="s">
        <v>466</v>
      </c>
      <c r="C306" s="360"/>
      <c r="D306" s="360"/>
      <c r="E306" s="360"/>
      <c r="F306" s="360"/>
      <c r="G306" s="360"/>
      <c r="H306" s="361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3" t="s">
        <v>858</v>
      </c>
    </row>
    <row r="307" spans="1:14" s="3" customFormat="1" ht="24" customHeight="1">
      <c r="A307" s="14" t="s">
        <v>467</v>
      </c>
      <c r="B307" s="426" t="s">
        <v>23</v>
      </c>
      <c r="C307" s="427"/>
      <c r="D307" s="427"/>
      <c r="E307" s="427"/>
      <c r="F307" s="427"/>
      <c r="G307" s="427"/>
      <c r="H307" s="428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3" t="s">
        <v>858</v>
      </c>
    </row>
    <row r="308" spans="1:14" s="3" customFormat="1" ht="24" customHeight="1">
      <c r="A308" s="14" t="s">
        <v>468</v>
      </c>
      <c r="B308" s="426" t="s">
        <v>25</v>
      </c>
      <c r="C308" s="427"/>
      <c r="D308" s="427"/>
      <c r="E308" s="427"/>
      <c r="F308" s="427"/>
      <c r="G308" s="427"/>
      <c r="H308" s="428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3" t="s">
        <v>858</v>
      </c>
    </row>
    <row r="309" spans="1:14" s="3" customFormat="1" ht="24" customHeight="1">
      <c r="A309" s="14" t="s">
        <v>469</v>
      </c>
      <c r="B309" s="426" t="s">
        <v>27</v>
      </c>
      <c r="C309" s="427"/>
      <c r="D309" s="427"/>
      <c r="E309" s="427"/>
      <c r="F309" s="427"/>
      <c r="G309" s="427"/>
      <c r="H309" s="428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3" t="s">
        <v>858</v>
      </c>
    </row>
    <row r="310" spans="1:14" s="3" customFormat="1" ht="12">
      <c r="A310" s="14" t="s">
        <v>26</v>
      </c>
      <c r="B310" s="353" t="s">
        <v>470</v>
      </c>
      <c r="C310" s="354"/>
      <c r="D310" s="354"/>
      <c r="E310" s="354"/>
      <c r="F310" s="354"/>
      <c r="G310" s="354"/>
      <c r="H310" s="355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3" t="s">
        <v>858</v>
      </c>
    </row>
    <row r="311" spans="1:14" s="3" customFormat="1" ht="12">
      <c r="A311" s="14" t="s">
        <v>28</v>
      </c>
      <c r="B311" s="350" t="s">
        <v>471</v>
      </c>
      <c r="C311" s="351"/>
      <c r="D311" s="351"/>
      <c r="E311" s="351"/>
      <c r="F311" s="351"/>
      <c r="G311" s="351"/>
      <c r="H311" s="352"/>
      <c r="I311" s="15" t="s">
        <v>19</v>
      </c>
      <c r="J311" s="215">
        <f>J318</f>
        <v>5.203833333333333</v>
      </c>
      <c r="K311" s="216">
        <f>K318</f>
        <v>0.323156</v>
      </c>
      <c r="L311" s="216">
        <f>K311-J311</f>
        <v>-4.880677333333333</v>
      </c>
      <c r="M311" s="34">
        <f>L311/J311</f>
        <v>-0.9379003939403645</v>
      </c>
      <c r="N311" s="183" t="s">
        <v>858</v>
      </c>
    </row>
    <row r="312" spans="1:14" s="3" customFormat="1" ht="45" customHeight="1">
      <c r="A312" s="14" t="s">
        <v>472</v>
      </c>
      <c r="B312" s="353" t="s">
        <v>473</v>
      </c>
      <c r="C312" s="354"/>
      <c r="D312" s="354"/>
      <c r="E312" s="354"/>
      <c r="F312" s="354"/>
      <c r="G312" s="354"/>
      <c r="H312" s="355"/>
      <c r="I312" s="15" t="s">
        <v>19</v>
      </c>
      <c r="J312" s="215">
        <f>J318</f>
        <v>5.203833333333333</v>
      </c>
      <c r="K312" s="216">
        <f>K318</f>
        <v>0.323156</v>
      </c>
      <c r="L312" s="216">
        <f>K312-J312</f>
        <v>-4.880677333333333</v>
      </c>
      <c r="M312" s="34">
        <f>L312/J312</f>
        <v>-0.9379003939403645</v>
      </c>
      <c r="N312" s="183" t="s">
        <v>937</v>
      </c>
    </row>
    <row r="313" spans="1:14" s="3" customFormat="1" ht="12">
      <c r="A313" s="14" t="s">
        <v>474</v>
      </c>
      <c r="B313" s="362" t="s">
        <v>475</v>
      </c>
      <c r="C313" s="363"/>
      <c r="D313" s="363"/>
      <c r="E313" s="363"/>
      <c r="F313" s="363"/>
      <c r="G313" s="363"/>
      <c r="H313" s="364"/>
      <c r="I313" s="15" t="s">
        <v>19</v>
      </c>
      <c r="J313" s="215">
        <v>0</v>
      </c>
      <c r="K313" s="216">
        <v>0</v>
      </c>
      <c r="L313" s="216">
        <v>0</v>
      </c>
      <c r="M313" s="34">
        <v>0</v>
      </c>
      <c r="N313" s="183" t="s">
        <v>858</v>
      </c>
    </row>
    <row r="314" spans="1:14" s="3" customFormat="1" ht="24" customHeight="1">
      <c r="A314" s="14" t="s">
        <v>476</v>
      </c>
      <c r="B314" s="426" t="s">
        <v>23</v>
      </c>
      <c r="C314" s="427"/>
      <c r="D314" s="427"/>
      <c r="E314" s="427"/>
      <c r="F314" s="427"/>
      <c r="G314" s="427"/>
      <c r="H314" s="428"/>
      <c r="I314" s="15" t="s">
        <v>19</v>
      </c>
      <c r="J314" s="215">
        <v>0</v>
      </c>
      <c r="K314" s="216">
        <v>0</v>
      </c>
      <c r="L314" s="216">
        <v>0</v>
      </c>
      <c r="M314" s="34">
        <v>0</v>
      </c>
      <c r="N314" s="183" t="s">
        <v>858</v>
      </c>
    </row>
    <row r="315" spans="1:14" s="3" customFormat="1" ht="24" customHeight="1">
      <c r="A315" s="14" t="s">
        <v>477</v>
      </c>
      <c r="B315" s="426" t="s">
        <v>25</v>
      </c>
      <c r="C315" s="427"/>
      <c r="D315" s="427"/>
      <c r="E315" s="427"/>
      <c r="F315" s="427"/>
      <c r="G315" s="427"/>
      <c r="H315" s="428"/>
      <c r="I315" s="15" t="s">
        <v>19</v>
      </c>
      <c r="J315" s="215">
        <v>0</v>
      </c>
      <c r="K315" s="216">
        <v>0</v>
      </c>
      <c r="L315" s="216">
        <v>0</v>
      </c>
      <c r="M315" s="34">
        <v>0</v>
      </c>
      <c r="N315" s="183" t="s">
        <v>858</v>
      </c>
    </row>
    <row r="316" spans="1:14" s="3" customFormat="1" ht="24" customHeight="1">
      <c r="A316" s="14" t="s">
        <v>478</v>
      </c>
      <c r="B316" s="426" t="s">
        <v>27</v>
      </c>
      <c r="C316" s="427"/>
      <c r="D316" s="427"/>
      <c r="E316" s="427"/>
      <c r="F316" s="427"/>
      <c r="G316" s="427"/>
      <c r="H316" s="428"/>
      <c r="I316" s="15" t="s">
        <v>19</v>
      </c>
      <c r="J316" s="215">
        <v>0</v>
      </c>
      <c r="K316" s="216">
        <v>0</v>
      </c>
      <c r="L316" s="216">
        <v>0</v>
      </c>
      <c r="M316" s="34">
        <v>0</v>
      </c>
      <c r="N316" s="183" t="s">
        <v>858</v>
      </c>
    </row>
    <row r="317" spans="1:14" s="3" customFormat="1" ht="12">
      <c r="A317" s="14" t="s">
        <v>479</v>
      </c>
      <c r="B317" s="362" t="s">
        <v>256</v>
      </c>
      <c r="C317" s="363"/>
      <c r="D317" s="363"/>
      <c r="E317" s="363"/>
      <c r="F317" s="363"/>
      <c r="G317" s="363"/>
      <c r="H317" s="364"/>
      <c r="I317" s="15" t="s">
        <v>19</v>
      </c>
      <c r="J317" s="215">
        <v>0</v>
      </c>
      <c r="K317" s="216">
        <v>0</v>
      </c>
      <c r="L317" s="216">
        <v>0</v>
      </c>
      <c r="M317" s="34">
        <v>0</v>
      </c>
      <c r="N317" s="183" t="s">
        <v>858</v>
      </c>
    </row>
    <row r="318" spans="1:14" s="3" customFormat="1" ht="12">
      <c r="A318" s="14" t="s">
        <v>480</v>
      </c>
      <c r="B318" s="362" t="s">
        <v>259</v>
      </c>
      <c r="C318" s="363"/>
      <c r="D318" s="363"/>
      <c r="E318" s="363"/>
      <c r="F318" s="363"/>
      <c r="G318" s="363"/>
      <c r="H318" s="364"/>
      <c r="I318" s="15" t="s">
        <v>19</v>
      </c>
      <c r="J318" s="215">
        <f>'Ф12'!H18</f>
        <v>5.203833333333333</v>
      </c>
      <c r="K318" s="216">
        <f>'Ф12'!I18</f>
        <v>0.323156</v>
      </c>
      <c r="L318" s="216">
        <f>K318-J318</f>
        <v>-4.880677333333333</v>
      </c>
      <c r="M318" s="34">
        <f>L318/J318</f>
        <v>-0.9379003939403645</v>
      </c>
      <c r="N318" s="183" t="s">
        <v>858</v>
      </c>
    </row>
    <row r="319" spans="1:14" s="3" customFormat="1" ht="12">
      <c r="A319" s="14" t="s">
        <v>481</v>
      </c>
      <c r="B319" s="362" t="s">
        <v>262</v>
      </c>
      <c r="C319" s="363"/>
      <c r="D319" s="363"/>
      <c r="E319" s="363"/>
      <c r="F319" s="363"/>
      <c r="G319" s="363"/>
      <c r="H319" s="364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3" t="s">
        <v>858</v>
      </c>
    </row>
    <row r="320" spans="1:14" s="3" customFormat="1" ht="12">
      <c r="A320" s="14" t="s">
        <v>482</v>
      </c>
      <c r="B320" s="362" t="s">
        <v>268</v>
      </c>
      <c r="C320" s="363"/>
      <c r="D320" s="363"/>
      <c r="E320" s="363"/>
      <c r="F320" s="363"/>
      <c r="G320" s="363"/>
      <c r="H320" s="364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3" t="s">
        <v>858</v>
      </c>
    </row>
    <row r="321" spans="1:14" s="3" customFormat="1" ht="12">
      <c r="A321" s="14" t="s">
        <v>483</v>
      </c>
      <c r="B321" s="362" t="s">
        <v>270</v>
      </c>
      <c r="C321" s="363"/>
      <c r="D321" s="363"/>
      <c r="E321" s="363"/>
      <c r="F321" s="363"/>
      <c r="G321" s="363"/>
      <c r="H321" s="364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3" t="s">
        <v>858</v>
      </c>
    </row>
    <row r="322" spans="1:14" s="3" customFormat="1" ht="24" customHeight="1">
      <c r="A322" s="14" t="s">
        <v>484</v>
      </c>
      <c r="B322" s="426" t="s">
        <v>273</v>
      </c>
      <c r="C322" s="427"/>
      <c r="D322" s="427"/>
      <c r="E322" s="427"/>
      <c r="F322" s="427"/>
      <c r="G322" s="427"/>
      <c r="H322" s="428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3" t="s">
        <v>858</v>
      </c>
    </row>
    <row r="323" spans="1:14" s="3" customFormat="1" ht="12">
      <c r="A323" s="14" t="s">
        <v>485</v>
      </c>
      <c r="B323" s="414" t="s">
        <v>43</v>
      </c>
      <c r="C323" s="415"/>
      <c r="D323" s="415"/>
      <c r="E323" s="415"/>
      <c r="F323" s="415"/>
      <c r="G323" s="415"/>
      <c r="H323" s="416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3" t="s">
        <v>858</v>
      </c>
    </row>
    <row r="324" spans="1:14" s="3" customFormat="1" ht="12">
      <c r="A324" s="14" t="s">
        <v>486</v>
      </c>
      <c r="B324" s="414" t="s">
        <v>45</v>
      </c>
      <c r="C324" s="415"/>
      <c r="D324" s="415"/>
      <c r="E324" s="415"/>
      <c r="F324" s="415"/>
      <c r="G324" s="415"/>
      <c r="H324" s="416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3" t="s">
        <v>858</v>
      </c>
    </row>
    <row r="325" spans="1:14" s="3" customFormat="1" ht="12">
      <c r="A325" s="14" t="s">
        <v>487</v>
      </c>
      <c r="B325" s="353" t="s">
        <v>488</v>
      </c>
      <c r="C325" s="354"/>
      <c r="D325" s="354"/>
      <c r="E325" s="354"/>
      <c r="F325" s="354"/>
      <c r="G325" s="354"/>
      <c r="H325" s="355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3" t="s">
        <v>858</v>
      </c>
    </row>
    <row r="326" spans="1:14" s="3" customFormat="1" ht="12">
      <c r="A326" s="14" t="s">
        <v>489</v>
      </c>
      <c r="B326" s="353" t="s">
        <v>490</v>
      </c>
      <c r="C326" s="354"/>
      <c r="D326" s="354"/>
      <c r="E326" s="354"/>
      <c r="F326" s="354"/>
      <c r="G326" s="354"/>
      <c r="H326" s="355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3" t="s">
        <v>858</v>
      </c>
    </row>
    <row r="327" spans="1:14" s="3" customFormat="1" ht="12">
      <c r="A327" s="14" t="s">
        <v>491</v>
      </c>
      <c r="B327" s="362" t="s">
        <v>475</v>
      </c>
      <c r="C327" s="363"/>
      <c r="D327" s="363"/>
      <c r="E327" s="363"/>
      <c r="F327" s="363"/>
      <c r="G327" s="363"/>
      <c r="H327" s="364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3" t="s">
        <v>858</v>
      </c>
    </row>
    <row r="328" spans="1:14" s="3" customFormat="1" ht="24" customHeight="1">
      <c r="A328" s="14" t="s">
        <v>492</v>
      </c>
      <c r="B328" s="426" t="s">
        <v>23</v>
      </c>
      <c r="C328" s="427"/>
      <c r="D328" s="427"/>
      <c r="E328" s="427"/>
      <c r="F328" s="427"/>
      <c r="G328" s="427"/>
      <c r="H328" s="428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3" t="s">
        <v>858</v>
      </c>
    </row>
    <row r="329" spans="1:14" s="3" customFormat="1" ht="24" customHeight="1">
      <c r="A329" s="14" t="s">
        <v>493</v>
      </c>
      <c r="B329" s="426" t="s">
        <v>25</v>
      </c>
      <c r="C329" s="427"/>
      <c r="D329" s="427"/>
      <c r="E329" s="427"/>
      <c r="F329" s="427"/>
      <c r="G329" s="427"/>
      <c r="H329" s="428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3" t="s">
        <v>858</v>
      </c>
    </row>
    <row r="330" spans="1:14" s="3" customFormat="1" ht="24" customHeight="1">
      <c r="A330" s="14" t="s">
        <v>493</v>
      </c>
      <c r="B330" s="426" t="s">
        <v>27</v>
      </c>
      <c r="C330" s="427"/>
      <c r="D330" s="427"/>
      <c r="E330" s="427"/>
      <c r="F330" s="427"/>
      <c r="G330" s="427"/>
      <c r="H330" s="428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3" t="s">
        <v>858</v>
      </c>
    </row>
    <row r="331" spans="1:14" s="3" customFormat="1" ht="12">
      <c r="A331" s="14" t="s">
        <v>494</v>
      </c>
      <c r="B331" s="362" t="s">
        <v>256</v>
      </c>
      <c r="C331" s="363"/>
      <c r="D331" s="363"/>
      <c r="E331" s="363"/>
      <c r="F331" s="363"/>
      <c r="G331" s="363"/>
      <c r="H331" s="364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3" t="s">
        <v>858</v>
      </c>
    </row>
    <row r="332" spans="1:14" s="3" customFormat="1" ht="12">
      <c r="A332" s="14" t="s">
        <v>495</v>
      </c>
      <c r="B332" s="362" t="s">
        <v>259</v>
      </c>
      <c r="C332" s="363"/>
      <c r="D332" s="363"/>
      <c r="E332" s="363"/>
      <c r="F332" s="363"/>
      <c r="G332" s="363"/>
      <c r="H332" s="364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3" t="s">
        <v>858</v>
      </c>
    </row>
    <row r="333" spans="1:14" s="3" customFormat="1" ht="12">
      <c r="A333" s="14" t="s">
        <v>496</v>
      </c>
      <c r="B333" s="362" t="s">
        <v>262</v>
      </c>
      <c r="C333" s="363"/>
      <c r="D333" s="363"/>
      <c r="E333" s="363"/>
      <c r="F333" s="363"/>
      <c r="G333" s="363"/>
      <c r="H333" s="364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3" t="s">
        <v>858</v>
      </c>
    </row>
    <row r="334" spans="1:14" s="3" customFormat="1" ht="12">
      <c r="A334" s="14" t="s">
        <v>497</v>
      </c>
      <c r="B334" s="362" t="s">
        <v>268</v>
      </c>
      <c r="C334" s="363"/>
      <c r="D334" s="363"/>
      <c r="E334" s="363"/>
      <c r="F334" s="363"/>
      <c r="G334" s="363"/>
      <c r="H334" s="364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3" t="s">
        <v>858</v>
      </c>
    </row>
    <row r="335" spans="1:14" s="3" customFormat="1" ht="12">
      <c r="A335" s="14" t="s">
        <v>498</v>
      </c>
      <c r="B335" s="362" t="s">
        <v>270</v>
      </c>
      <c r="C335" s="363"/>
      <c r="D335" s="363"/>
      <c r="E335" s="363"/>
      <c r="F335" s="363"/>
      <c r="G335" s="363"/>
      <c r="H335" s="364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3" t="s">
        <v>858</v>
      </c>
    </row>
    <row r="336" spans="1:14" s="3" customFormat="1" ht="24" customHeight="1">
      <c r="A336" s="14" t="s">
        <v>499</v>
      </c>
      <c r="B336" s="426" t="s">
        <v>273</v>
      </c>
      <c r="C336" s="427"/>
      <c r="D336" s="427"/>
      <c r="E336" s="427"/>
      <c r="F336" s="427"/>
      <c r="G336" s="427"/>
      <c r="H336" s="428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3" t="s">
        <v>858</v>
      </c>
    </row>
    <row r="337" spans="1:14" s="3" customFormat="1" ht="12">
      <c r="A337" s="14" t="s">
        <v>500</v>
      </c>
      <c r="B337" s="414" t="s">
        <v>43</v>
      </c>
      <c r="C337" s="415"/>
      <c r="D337" s="415"/>
      <c r="E337" s="415"/>
      <c r="F337" s="415"/>
      <c r="G337" s="415"/>
      <c r="H337" s="416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3" t="s">
        <v>858</v>
      </c>
    </row>
    <row r="338" spans="1:14" s="3" customFormat="1" ht="12">
      <c r="A338" s="14" t="s">
        <v>501</v>
      </c>
      <c r="B338" s="414" t="s">
        <v>45</v>
      </c>
      <c r="C338" s="415"/>
      <c r="D338" s="415"/>
      <c r="E338" s="415"/>
      <c r="F338" s="415"/>
      <c r="G338" s="415"/>
      <c r="H338" s="416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3" t="s">
        <v>858</v>
      </c>
    </row>
    <row r="339" spans="1:14" s="3" customFormat="1" ht="12">
      <c r="A339" s="14" t="s">
        <v>30</v>
      </c>
      <c r="B339" s="350" t="s">
        <v>502</v>
      </c>
      <c r="C339" s="351"/>
      <c r="D339" s="351"/>
      <c r="E339" s="351"/>
      <c r="F339" s="351"/>
      <c r="G339" s="351"/>
      <c r="H339" s="352"/>
      <c r="I339" s="15" t="s">
        <v>19</v>
      </c>
      <c r="J339" s="182">
        <f>'[1]Ф1'!L47</f>
        <v>0</v>
      </c>
      <c r="K339" s="6">
        <v>0</v>
      </c>
      <c r="L339" s="6">
        <v>0</v>
      </c>
      <c r="M339" s="34">
        <v>0</v>
      </c>
      <c r="N339" s="183" t="s">
        <v>858</v>
      </c>
    </row>
    <row r="340" spans="1:14" s="3" customFormat="1" ht="12">
      <c r="A340" s="14" t="s">
        <v>32</v>
      </c>
      <c r="B340" s="350" t="s">
        <v>503</v>
      </c>
      <c r="C340" s="351"/>
      <c r="D340" s="351"/>
      <c r="E340" s="351"/>
      <c r="F340" s="351"/>
      <c r="G340" s="351"/>
      <c r="H340" s="352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3" t="s">
        <v>858</v>
      </c>
    </row>
    <row r="341" spans="1:14" s="3" customFormat="1" ht="12">
      <c r="A341" s="14" t="s">
        <v>504</v>
      </c>
      <c r="B341" s="353" t="s">
        <v>505</v>
      </c>
      <c r="C341" s="354"/>
      <c r="D341" s="354"/>
      <c r="E341" s="354"/>
      <c r="F341" s="354"/>
      <c r="G341" s="354"/>
      <c r="H341" s="355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3" t="s">
        <v>858</v>
      </c>
    </row>
    <row r="342" spans="1:14" s="3" customFormat="1" ht="12">
      <c r="A342" s="14" t="s">
        <v>506</v>
      </c>
      <c r="B342" s="353" t="s">
        <v>507</v>
      </c>
      <c r="C342" s="354"/>
      <c r="D342" s="354"/>
      <c r="E342" s="354"/>
      <c r="F342" s="354"/>
      <c r="G342" s="354"/>
      <c r="H342" s="355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3" t="s">
        <v>858</v>
      </c>
    </row>
    <row r="343" spans="1:14" s="3" customFormat="1" ht="12">
      <c r="A343" s="14" t="s">
        <v>48</v>
      </c>
      <c r="B343" s="356" t="s">
        <v>508</v>
      </c>
      <c r="C343" s="357"/>
      <c r="D343" s="357"/>
      <c r="E343" s="357"/>
      <c r="F343" s="357"/>
      <c r="G343" s="357"/>
      <c r="H343" s="358"/>
      <c r="I343" s="15" t="s">
        <v>19</v>
      </c>
      <c r="J343" s="215">
        <v>0</v>
      </c>
      <c r="K343" s="216">
        <v>0</v>
      </c>
      <c r="L343" s="216">
        <v>0</v>
      </c>
      <c r="M343" s="34">
        <v>0</v>
      </c>
      <c r="N343" s="183"/>
    </row>
    <row r="344" spans="1:14" s="3" customFormat="1" ht="12">
      <c r="A344" s="14" t="s">
        <v>50</v>
      </c>
      <c r="B344" s="350" t="s">
        <v>509</v>
      </c>
      <c r="C344" s="351"/>
      <c r="D344" s="351"/>
      <c r="E344" s="351"/>
      <c r="F344" s="351"/>
      <c r="G344" s="351"/>
      <c r="H344" s="352"/>
      <c r="I344" s="15" t="s">
        <v>19</v>
      </c>
      <c r="J344" s="215">
        <v>0</v>
      </c>
      <c r="K344" s="216">
        <v>0</v>
      </c>
      <c r="L344" s="216">
        <v>0</v>
      </c>
      <c r="M344" s="34">
        <v>0</v>
      </c>
      <c r="N344" s="183" t="s">
        <v>858</v>
      </c>
    </row>
    <row r="345" spans="1:14" s="3" customFormat="1" ht="12">
      <c r="A345" s="14" t="s">
        <v>54</v>
      </c>
      <c r="B345" s="350" t="s">
        <v>510</v>
      </c>
      <c r="C345" s="351"/>
      <c r="D345" s="351"/>
      <c r="E345" s="351"/>
      <c r="F345" s="351"/>
      <c r="G345" s="351"/>
      <c r="H345" s="352"/>
      <c r="I345" s="15" t="s">
        <v>19</v>
      </c>
      <c r="J345" s="215">
        <v>0</v>
      </c>
      <c r="K345" s="216">
        <v>0</v>
      </c>
      <c r="L345" s="216">
        <v>0</v>
      </c>
      <c r="M345" s="34">
        <v>0</v>
      </c>
      <c r="N345" s="183" t="s">
        <v>858</v>
      </c>
    </row>
    <row r="346" spans="1:14" s="3" customFormat="1" ht="12">
      <c r="A346" s="14" t="s">
        <v>55</v>
      </c>
      <c r="B346" s="350" t="s">
        <v>511</v>
      </c>
      <c r="C346" s="351"/>
      <c r="D346" s="351"/>
      <c r="E346" s="351"/>
      <c r="F346" s="351"/>
      <c r="G346" s="351"/>
      <c r="H346" s="352"/>
      <c r="I346" s="15" t="s">
        <v>19</v>
      </c>
      <c r="J346" s="215">
        <v>0</v>
      </c>
      <c r="K346" s="216">
        <v>0</v>
      </c>
      <c r="L346" s="216">
        <v>0</v>
      </c>
      <c r="M346" s="34">
        <v>0</v>
      </c>
      <c r="N346" s="183" t="s">
        <v>858</v>
      </c>
    </row>
    <row r="347" spans="1:14" s="3" customFormat="1" ht="12">
      <c r="A347" s="14" t="s">
        <v>56</v>
      </c>
      <c r="B347" s="350" t="s">
        <v>512</v>
      </c>
      <c r="C347" s="351"/>
      <c r="D347" s="351"/>
      <c r="E347" s="351"/>
      <c r="F347" s="351"/>
      <c r="G347" s="351"/>
      <c r="H347" s="352"/>
      <c r="I347" s="15" t="s">
        <v>19</v>
      </c>
      <c r="J347" s="215">
        <v>0</v>
      </c>
      <c r="K347" s="216">
        <v>0</v>
      </c>
      <c r="L347" s="216">
        <f>K347-J347</f>
        <v>0</v>
      </c>
      <c r="M347" s="34">
        <v>0</v>
      </c>
      <c r="N347" s="183">
        <f>N343</f>
        <v>0</v>
      </c>
    </row>
    <row r="348" spans="1:14" s="3" customFormat="1" ht="12">
      <c r="A348" s="14" t="s">
        <v>57</v>
      </c>
      <c r="B348" s="350" t="s">
        <v>513</v>
      </c>
      <c r="C348" s="351"/>
      <c r="D348" s="351"/>
      <c r="E348" s="351"/>
      <c r="F348" s="351"/>
      <c r="G348" s="351"/>
      <c r="H348" s="352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3" t="s">
        <v>858</v>
      </c>
    </row>
    <row r="349" spans="1:14" s="3" customFormat="1" ht="12">
      <c r="A349" s="14" t="s">
        <v>97</v>
      </c>
      <c r="B349" s="353" t="s">
        <v>514</v>
      </c>
      <c r="C349" s="354"/>
      <c r="D349" s="354"/>
      <c r="E349" s="354"/>
      <c r="F349" s="354"/>
      <c r="G349" s="354"/>
      <c r="H349" s="355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3" t="s">
        <v>858</v>
      </c>
    </row>
    <row r="350" spans="1:14" s="3" customFormat="1" ht="24" customHeight="1">
      <c r="A350" s="14" t="s">
        <v>515</v>
      </c>
      <c r="B350" s="426" t="s">
        <v>516</v>
      </c>
      <c r="C350" s="427"/>
      <c r="D350" s="427"/>
      <c r="E350" s="427"/>
      <c r="F350" s="427"/>
      <c r="G350" s="427"/>
      <c r="H350" s="428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3" t="s">
        <v>858</v>
      </c>
    </row>
    <row r="351" spans="1:14" s="3" customFormat="1" ht="12">
      <c r="A351" s="14" t="s">
        <v>99</v>
      </c>
      <c r="B351" s="353" t="s">
        <v>517</v>
      </c>
      <c r="C351" s="354"/>
      <c r="D351" s="354"/>
      <c r="E351" s="354"/>
      <c r="F351" s="354"/>
      <c r="G351" s="354"/>
      <c r="H351" s="355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3" t="s">
        <v>858</v>
      </c>
    </row>
    <row r="352" spans="1:14" s="3" customFormat="1" ht="24" customHeight="1">
      <c r="A352" s="14" t="s">
        <v>518</v>
      </c>
      <c r="B352" s="426" t="s">
        <v>519</v>
      </c>
      <c r="C352" s="427"/>
      <c r="D352" s="427"/>
      <c r="E352" s="427"/>
      <c r="F352" s="427"/>
      <c r="G352" s="427"/>
      <c r="H352" s="428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3" t="s">
        <v>858</v>
      </c>
    </row>
    <row r="353" spans="1:14" s="3" customFormat="1" ht="12">
      <c r="A353" s="14" t="s">
        <v>58</v>
      </c>
      <c r="B353" s="350" t="s">
        <v>520</v>
      </c>
      <c r="C353" s="351"/>
      <c r="D353" s="351"/>
      <c r="E353" s="351"/>
      <c r="F353" s="351"/>
      <c r="G353" s="351"/>
      <c r="H353" s="352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3" t="s">
        <v>858</v>
      </c>
    </row>
    <row r="354" spans="1:14" s="3" customFormat="1" ht="12.75" thickBot="1">
      <c r="A354" s="17" t="s">
        <v>59</v>
      </c>
      <c r="B354" s="374" t="s">
        <v>521</v>
      </c>
      <c r="C354" s="375"/>
      <c r="D354" s="375"/>
      <c r="E354" s="375"/>
      <c r="F354" s="375"/>
      <c r="G354" s="375"/>
      <c r="H354" s="376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4" t="s">
        <v>858</v>
      </c>
    </row>
    <row r="355" spans="1:14" s="3" customFormat="1" ht="12">
      <c r="A355" s="11" t="s">
        <v>117</v>
      </c>
      <c r="B355" s="371" t="s">
        <v>110</v>
      </c>
      <c r="C355" s="372"/>
      <c r="D355" s="372"/>
      <c r="E355" s="372"/>
      <c r="F355" s="372"/>
      <c r="G355" s="372"/>
      <c r="H355" s="373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5" t="s">
        <v>858</v>
      </c>
    </row>
    <row r="356" spans="1:14" s="3" customFormat="1" ht="36" customHeight="1">
      <c r="A356" s="14" t="s">
        <v>119</v>
      </c>
      <c r="B356" s="365" t="s">
        <v>522</v>
      </c>
      <c r="C356" s="366"/>
      <c r="D356" s="366"/>
      <c r="E356" s="366"/>
      <c r="F356" s="366"/>
      <c r="G356" s="366"/>
      <c r="H356" s="367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3" t="s">
        <v>858</v>
      </c>
    </row>
    <row r="357" spans="1:14" s="3" customFormat="1" ht="12">
      <c r="A357" s="14" t="s">
        <v>120</v>
      </c>
      <c r="B357" s="353" t="s">
        <v>523</v>
      </c>
      <c r="C357" s="354"/>
      <c r="D357" s="354"/>
      <c r="E357" s="354"/>
      <c r="F357" s="354"/>
      <c r="G357" s="354"/>
      <c r="H357" s="355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3" t="s">
        <v>858</v>
      </c>
    </row>
    <row r="358" spans="1:14" s="3" customFormat="1" ht="24" customHeight="1">
      <c r="A358" s="14" t="s">
        <v>121</v>
      </c>
      <c r="B358" s="359" t="s">
        <v>524</v>
      </c>
      <c r="C358" s="360"/>
      <c r="D358" s="360"/>
      <c r="E358" s="360"/>
      <c r="F358" s="360"/>
      <c r="G358" s="360"/>
      <c r="H358" s="361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3" t="s">
        <v>858</v>
      </c>
    </row>
    <row r="359" spans="1:14" s="3" customFormat="1" ht="12">
      <c r="A359" s="14" t="s">
        <v>122</v>
      </c>
      <c r="B359" s="353" t="s">
        <v>525</v>
      </c>
      <c r="C359" s="354"/>
      <c r="D359" s="354"/>
      <c r="E359" s="354"/>
      <c r="F359" s="354"/>
      <c r="G359" s="354"/>
      <c r="H359" s="355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3" t="s">
        <v>858</v>
      </c>
    </row>
    <row r="360" spans="1:14" s="3" customFormat="1" ht="24" customHeight="1">
      <c r="A360" s="14" t="s">
        <v>123</v>
      </c>
      <c r="B360" s="365" t="s">
        <v>689</v>
      </c>
      <c r="C360" s="366"/>
      <c r="D360" s="366"/>
      <c r="E360" s="366"/>
      <c r="F360" s="366"/>
      <c r="G360" s="366"/>
      <c r="H360" s="367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3" t="s">
        <v>858</v>
      </c>
    </row>
    <row r="361" spans="1:14" s="3" customFormat="1" ht="12">
      <c r="A361" s="14" t="s">
        <v>526</v>
      </c>
      <c r="B361" s="353" t="s">
        <v>527</v>
      </c>
      <c r="C361" s="354"/>
      <c r="D361" s="354"/>
      <c r="E361" s="354"/>
      <c r="F361" s="354"/>
      <c r="G361" s="354"/>
      <c r="H361" s="355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3" t="s">
        <v>858</v>
      </c>
    </row>
    <row r="362" spans="1:14" s="3" customFormat="1" ht="12">
      <c r="A362" s="14" t="s">
        <v>528</v>
      </c>
      <c r="B362" s="353" t="s">
        <v>529</v>
      </c>
      <c r="C362" s="354"/>
      <c r="D362" s="354"/>
      <c r="E362" s="354"/>
      <c r="F362" s="354"/>
      <c r="G362" s="354"/>
      <c r="H362" s="355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3" t="s">
        <v>858</v>
      </c>
    </row>
    <row r="363" spans="1:14" s="3" customFormat="1" ht="12.75" thickBot="1">
      <c r="A363" s="17" t="s">
        <v>530</v>
      </c>
      <c r="B363" s="380" t="s">
        <v>531</v>
      </c>
      <c r="C363" s="381"/>
      <c r="D363" s="381"/>
      <c r="E363" s="381"/>
      <c r="F363" s="381"/>
      <c r="G363" s="381"/>
      <c r="H363" s="382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4" t="s">
        <v>858</v>
      </c>
    </row>
    <row r="364" spans="1:14" s="3" customFormat="1" ht="12">
      <c r="A364" s="14" t="s">
        <v>542</v>
      </c>
      <c r="B364" s="356" t="s">
        <v>543</v>
      </c>
      <c r="C364" s="357"/>
      <c r="D364" s="357"/>
      <c r="E364" s="357"/>
      <c r="F364" s="357"/>
      <c r="G364" s="357"/>
      <c r="H364" s="358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3" t="s">
        <v>858</v>
      </c>
    </row>
    <row r="365" spans="1:14" s="3" customFormat="1" ht="12">
      <c r="A365" s="14" t="s">
        <v>544</v>
      </c>
      <c r="B365" s="350" t="s">
        <v>545</v>
      </c>
      <c r="C365" s="351"/>
      <c r="D365" s="351"/>
      <c r="E365" s="351"/>
      <c r="F365" s="351"/>
      <c r="G365" s="351"/>
      <c r="H365" s="352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3" t="s">
        <v>858</v>
      </c>
    </row>
    <row r="366" spans="1:14" s="3" customFormat="1" ht="12">
      <c r="A366" s="14" t="s">
        <v>546</v>
      </c>
      <c r="B366" s="350" t="s">
        <v>547</v>
      </c>
      <c r="C366" s="351"/>
      <c r="D366" s="351"/>
      <c r="E366" s="351"/>
      <c r="F366" s="351"/>
      <c r="G366" s="351"/>
      <c r="H366" s="352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3" t="s">
        <v>858</v>
      </c>
    </row>
    <row r="367" spans="1:14" s="3" customFormat="1" ht="12">
      <c r="A367" s="14" t="s">
        <v>548</v>
      </c>
      <c r="B367" s="350" t="s">
        <v>216</v>
      </c>
      <c r="C367" s="351"/>
      <c r="D367" s="351"/>
      <c r="E367" s="351"/>
      <c r="F367" s="351"/>
      <c r="G367" s="351"/>
      <c r="H367" s="352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3" t="s">
        <v>858</v>
      </c>
    </row>
    <row r="368" spans="1:14" s="3" customFormat="1" ht="12.75" thickBot="1">
      <c r="A368" s="17" t="s">
        <v>549</v>
      </c>
      <c r="B368" s="374" t="s">
        <v>550</v>
      </c>
      <c r="C368" s="375"/>
      <c r="D368" s="375"/>
      <c r="E368" s="375"/>
      <c r="F368" s="375"/>
      <c r="G368" s="375"/>
      <c r="H368" s="376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4" t="s">
        <v>858</v>
      </c>
    </row>
    <row r="369" spans="1:14" s="3" customFormat="1" ht="12">
      <c r="A369" s="11" t="s">
        <v>551</v>
      </c>
      <c r="B369" s="371" t="s">
        <v>110</v>
      </c>
      <c r="C369" s="372"/>
      <c r="D369" s="372"/>
      <c r="E369" s="372"/>
      <c r="F369" s="372"/>
      <c r="G369" s="372"/>
      <c r="H369" s="373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5" t="s">
        <v>858</v>
      </c>
    </row>
    <row r="370" spans="1:14" s="3" customFormat="1" ht="24" customHeight="1">
      <c r="A370" s="14" t="s">
        <v>552</v>
      </c>
      <c r="B370" s="365" t="s">
        <v>553</v>
      </c>
      <c r="C370" s="366"/>
      <c r="D370" s="366"/>
      <c r="E370" s="366"/>
      <c r="F370" s="366"/>
      <c r="G370" s="366"/>
      <c r="H370" s="367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3" t="s">
        <v>858</v>
      </c>
    </row>
    <row r="371" spans="1:14" s="3" customFormat="1" ht="12">
      <c r="A371" s="14" t="s">
        <v>554</v>
      </c>
      <c r="B371" s="350" t="s">
        <v>555</v>
      </c>
      <c r="C371" s="351"/>
      <c r="D371" s="351"/>
      <c r="E371" s="351"/>
      <c r="F371" s="351"/>
      <c r="G371" s="351"/>
      <c r="H371" s="352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3" t="s">
        <v>858</v>
      </c>
    </row>
    <row r="372" spans="1:14" s="3" customFormat="1" ht="12">
      <c r="A372" s="14" t="s">
        <v>556</v>
      </c>
      <c r="B372" s="353" t="s">
        <v>557</v>
      </c>
      <c r="C372" s="354"/>
      <c r="D372" s="354"/>
      <c r="E372" s="354"/>
      <c r="F372" s="354"/>
      <c r="G372" s="354"/>
      <c r="H372" s="355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3" t="s">
        <v>858</v>
      </c>
    </row>
    <row r="373" spans="1:14" s="3" customFormat="1" ht="12">
      <c r="A373" s="14" t="s">
        <v>558</v>
      </c>
      <c r="B373" s="350" t="s">
        <v>559</v>
      </c>
      <c r="C373" s="351"/>
      <c r="D373" s="351"/>
      <c r="E373" s="351"/>
      <c r="F373" s="351"/>
      <c r="G373" s="351"/>
      <c r="H373" s="352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3" t="s">
        <v>858</v>
      </c>
    </row>
    <row r="374" spans="1:14" s="3" customFormat="1" ht="12">
      <c r="A374" s="14" t="s">
        <v>560</v>
      </c>
      <c r="B374" s="353" t="s">
        <v>561</v>
      </c>
      <c r="C374" s="354"/>
      <c r="D374" s="354"/>
      <c r="E374" s="354"/>
      <c r="F374" s="354"/>
      <c r="G374" s="354"/>
      <c r="H374" s="355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3" t="s">
        <v>858</v>
      </c>
    </row>
    <row r="375" spans="1:14" s="3" customFormat="1" ht="24" customHeight="1" thickBot="1">
      <c r="A375" s="20" t="s">
        <v>562</v>
      </c>
      <c r="B375" s="368" t="s">
        <v>563</v>
      </c>
      <c r="C375" s="369"/>
      <c r="D375" s="369"/>
      <c r="E375" s="369"/>
      <c r="F375" s="369"/>
      <c r="G375" s="369"/>
      <c r="H375" s="370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6" t="s">
        <v>858</v>
      </c>
    </row>
    <row r="376" spans="1:14" ht="16.5" thickBot="1">
      <c r="A376" s="377" t="s">
        <v>564</v>
      </c>
      <c r="B376" s="378"/>
      <c r="C376" s="378"/>
      <c r="D376" s="378"/>
      <c r="E376" s="378"/>
      <c r="F376" s="378"/>
      <c r="G376" s="378"/>
      <c r="H376" s="378"/>
      <c r="I376" s="378"/>
      <c r="J376" s="378"/>
      <c r="K376" s="378"/>
      <c r="L376" s="378"/>
      <c r="M376" s="378"/>
      <c r="N376" s="379"/>
    </row>
    <row r="377" spans="1:14" s="3" customFormat="1" ht="12">
      <c r="A377" s="11" t="s">
        <v>565</v>
      </c>
      <c r="B377" s="371" t="s">
        <v>566</v>
      </c>
      <c r="C377" s="372"/>
      <c r="D377" s="372"/>
      <c r="E377" s="372"/>
      <c r="F377" s="372"/>
      <c r="G377" s="372"/>
      <c r="H377" s="373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5" t="s">
        <v>858</v>
      </c>
    </row>
    <row r="378" spans="1:14" s="3" customFormat="1" ht="12">
      <c r="A378" s="14" t="s">
        <v>567</v>
      </c>
      <c r="B378" s="350" t="s">
        <v>21</v>
      </c>
      <c r="C378" s="351"/>
      <c r="D378" s="351"/>
      <c r="E378" s="351"/>
      <c r="F378" s="351"/>
      <c r="G378" s="351"/>
      <c r="H378" s="352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3" t="s">
        <v>858</v>
      </c>
    </row>
    <row r="379" spans="1:14" s="3" customFormat="1" ht="24" customHeight="1">
      <c r="A379" s="14" t="s">
        <v>568</v>
      </c>
      <c r="B379" s="359" t="s">
        <v>23</v>
      </c>
      <c r="C379" s="360"/>
      <c r="D379" s="360"/>
      <c r="E379" s="360"/>
      <c r="F379" s="360"/>
      <c r="G379" s="360"/>
      <c r="H379" s="361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3" t="s">
        <v>858</v>
      </c>
    </row>
    <row r="380" spans="1:14" s="3" customFormat="1" ht="24" customHeight="1">
      <c r="A380" s="14" t="s">
        <v>569</v>
      </c>
      <c r="B380" s="359" t="s">
        <v>25</v>
      </c>
      <c r="C380" s="360"/>
      <c r="D380" s="360"/>
      <c r="E380" s="360"/>
      <c r="F380" s="360"/>
      <c r="G380" s="360"/>
      <c r="H380" s="361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3" t="s">
        <v>858</v>
      </c>
    </row>
    <row r="381" spans="1:14" s="3" customFormat="1" ht="24" customHeight="1">
      <c r="A381" s="14" t="s">
        <v>570</v>
      </c>
      <c r="B381" s="359" t="s">
        <v>27</v>
      </c>
      <c r="C381" s="360"/>
      <c r="D381" s="360"/>
      <c r="E381" s="360"/>
      <c r="F381" s="360"/>
      <c r="G381" s="360"/>
      <c r="H381" s="361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3" t="s">
        <v>858</v>
      </c>
    </row>
    <row r="382" spans="1:14" s="3" customFormat="1" ht="12">
      <c r="A382" s="14" t="s">
        <v>571</v>
      </c>
      <c r="B382" s="350" t="s">
        <v>29</v>
      </c>
      <c r="C382" s="351"/>
      <c r="D382" s="351"/>
      <c r="E382" s="351"/>
      <c r="F382" s="351"/>
      <c r="G382" s="351"/>
      <c r="H382" s="352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3" t="s">
        <v>858</v>
      </c>
    </row>
    <row r="383" spans="1:14" s="3" customFormat="1" ht="12">
      <c r="A383" s="14" t="s">
        <v>572</v>
      </c>
      <c r="B383" s="350" t="s">
        <v>31</v>
      </c>
      <c r="C383" s="351"/>
      <c r="D383" s="351"/>
      <c r="E383" s="351"/>
      <c r="F383" s="351"/>
      <c r="G383" s="351"/>
      <c r="H383" s="352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3" t="s">
        <v>858</v>
      </c>
    </row>
    <row r="384" spans="1:14" s="3" customFormat="1" ht="12">
      <c r="A384" s="14" t="s">
        <v>573</v>
      </c>
      <c r="B384" s="350" t="s">
        <v>33</v>
      </c>
      <c r="C384" s="351"/>
      <c r="D384" s="351"/>
      <c r="E384" s="351"/>
      <c r="F384" s="351"/>
      <c r="G384" s="351"/>
      <c r="H384" s="352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3" t="s">
        <v>858</v>
      </c>
    </row>
    <row r="385" spans="1:14" s="3" customFormat="1" ht="12">
      <c r="A385" s="14" t="s">
        <v>574</v>
      </c>
      <c r="B385" s="350" t="s">
        <v>35</v>
      </c>
      <c r="C385" s="351"/>
      <c r="D385" s="351"/>
      <c r="E385" s="351"/>
      <c r="F385" s="351"/>
      <c r="G385" s="351"/>
      <c r="H385" s="352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3" t="s">
        <v>858</v>
      </c>
    </row>
    <row r="386" spans="1:14" s="3" customFormat="1" ht="12">
      <c r="A386" s="14" t="s">
        <v>575</v>
      </c>
      <c r="B386" s="350" t="s">
        <v>37</v>
      </c>
      <c r="C386" s="351"/>
      <c r="D386" s="351"/>
      <c r="E386" s="351"/>
      <c r="F386" s="351"/>
      <c r="G386" s="351"/>
      <c r="H386" s="352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3" t="s">
        <v>858</v>
      </c>
    </row>
    <row r="387" spans="1:14" s="3" customFormat="1" ht="12">
      <c r="A387" s="14" t="s">
        <v>576</v>
      </c>
      <c r="B387" s="350" t="s">
        <v>39</v>
      </c>
      <c r="C387" s="351"/>
      <c r="D387" s="351"/>
      <c r="E387" s="351"/>
      <c r="F387" s="351"/>
      <c r="G387" s="351"/>
      <c r="H387" s="352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3" t="s">
        <v>858</v>
      </c>
    </row>
    <row r="388" spans="1:14" s="3" customFormat="1" ht="24" customHeight="1">
      <c r="A388" s="14" t="s">
        <v>577</v>
      </c>
      <c r="B388" s="365" t="s">
        <v>41</v>
      </c>
      <c r="C388" s="366"/>
      <c r="D388" s="366"/>
      <c r="E388" s="366"/>
      <c r="F388" s="366"/>
      <c r="G388" s="366"/>
      <c r="H388" s="367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3" t="s">
        <v>858</v>
      </c>
    </row>
    <row r="389" spans="1:14" s="3" customFormat="1" ht="12">
      <c r="A389" s="14" t="s">
        <v>578</v>
      </c>
      <c r="B389" s="353" t="s">
        <v>43</v>
      </c>
      <c r="C389" s="354"/>
      <c r="D389" s="354"/>
      <c r="E389" s="354"/>
      <c r="F389" s="354"/>
      <c r="G389" s="354"/>
      <c r="H389" s="355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3" t="s">
        <v>858</v>
      </c>
    </row>
    <row r="390" spans="1:14" s="3" customFormat="1" ht="12">
      <c r="A390" s="14" t="s">
        <v>579</v>
      </c>
      <c r="B390" s="353" t="s">
        <v>45</v>
      </c>
      <c r="C390" s="354"/>
      <c r="D390" s="354"/>
      <c r="E390" s="354"/>
      <c r="F390" s="354"/>
      <c r="G390" s="354"/>
      <c r="H390" s="355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3" t="s">
        <v>858</v>
      </c>
    </row>
    <row r="391" spans="1:14" s="3" customFormat="1" ht="24" customHeight="1">
      <c r="A391" s="14" t="s">
        <v>580</v>
      </c>
      <c r="B391" s="365" t="s">
        <v>581</v>
      </c>
      <c r="C391" s="366"/>
      <c r="D391" s="366"/>
      <c r="E391" s="366"/>
      <c r="F391" s="366"/>
      <c r="G391" s="366"/>
      <c r="H391" s="367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3" t="s">
        <v>858</v>
      </c>
    </row>
    <row r="392" spans="1:14" s="3" customFormat="1" ht="12">
      <c r="A392" s="14" t="s">
        <v>582</v>
      </c>
      <c r="B392" s="353" t="s">
        <v>583</v>
      </c>
      <c r="C392" s="354"/>
      <c r="D392" s="354"/>
      <c r="E392" s="354"/>
      <c r="F392" s="354"/>
      <c r="G392" s="354"/>
      <c r="H392" s="355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3" t="s">
        <v>858</v>
      </c>
    </row>
    <row r="393" spans="1:14" s="3" customFormat="1" ht="12">
      <c r="A393" s="14" t="s">
        <v>584</v>
      </c>
      <c r="B393" s="353" t="s">
        <v>585</v>
      </c>
      <c r="C393" s="354"/>
      <c r="D393" s="354"/>
      <c r="E393" s="354"/>
      <c r="F393" s="354"/>
      <c r="G393" s="354"/>
      <c r="H393" s="355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3" t="s">
        <v>858</v>
      </c>
    </row>
    <row r="394" spans="1:14" s="3" customFormat="1" ht="12">
      <c r="A394" s="14" t="s">
        <v>586</v>
      </c>
      <c r="B394" s="350" t="s">
        <v>47</v>
      </c>
      <c r="C394" s="351"/>
      <c r="D394" s="351"/>
      <c r="E394" s="351"/>
      <c r="F394" s="351"/>
      <c r="G394" s="351"/>
      <c r="H394" s="352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3" t="s">
        <v>858</v>
      </c>
    </row>
    <row r="395" spans="1:14" s="3" customFormat="1" ht="12">
      <c r="A395" s="14" t="s">
        <v>587</v>
      </c>
      <c r="B395" s="356" t="s">
        <v>588</v>
      </c>
      <c r="C395" s="357"/>
      <c r="D395" s="357"/>
      <c r="E395" s="357"/>
      <c r="F395" s="357"/>
      <c r="G395" s="357"/>
      <c r="H395" s="358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3" t="s">
        <v>858</v>
      </c>
    </row>
    <row r="396" spans="1:14" s="3" customFormat="1" ht="12">
      <c r="A396" s="14" t="s">
        <v>589</v>
      </c>
      <c r="B396" s="350" t="s">
        <v>590</v>
      </c>
      <c r="C396" s="351"/>
      <c r="D396" s="351"/>
      <c r="E396" s="351"/>
      <c r="F396" s="351"/>
      <c r="G396" s="351"/>
      <c r="H396" s="352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3" t="s">
        <v>858</v>
      </c>
    </row>
    <row r="397" spans="1:14" s="3" customFormat="1" ht="12">
      <c r="A397" s="14" t="s">
        <v>591</v>
      </c>
      <c r="B397" s="350" t="s">
        <v>592</v>
      </c>
      <c r="C397" s="351"/>
      <c r="D397" s="351"/>
      <c r="E397" s="351"/>
      <c r="F397" s="351"/>
      <c r="G397" s="351"/>
      <c r="H397" s="352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3" t="s">
        <v>858</v>
      </c>
    </row>
    <row r="398" spans="1:14" s="3" customFormat="1" ht="12">
      <c r="A398" s="14" t="s">
        <v>593</v>
      </c>
      <c r="B398" s="353" t="s">
        <v>290</v>
      </c>
      <c r="C398" s="354"/>
      <c r="D398" s="354"/>
      <c r="E398" s="354"/>
      <c r="F398" s="354"/>
      <c r="G398" s="354"/>
      <c r="H398" s="355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3" t="s">
        <v>858</v>
      </c>
    </row>
    <row r="399" spans="1:14" s="3" customFormat="1" ht="12">
      <c r="A399" s="14" t="s">
        <v>594</v>
      </c>
      <c r="B399" s="353" t="s">
        <v>595</v>
      </c>
      <c r="C399" s="354"/>
      <c r="D399" s="354"/>
      <c r="E399" s="354"/>
      <c r="F399" s="354"/>
      <c r="G399" s="354"/>
      <c r="H399" s="355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3" t="s">
        <v>858</v>
      </c>
    </row>
    <row r="400" spans="1:14" s="3" customFormat="1" ht="12">
      <c r="A400" s="14" t="s">
        <v>596</v>
      </c>
      <c r="B400" s="353" t="s">
        <v>597</v>
      </c>
      <c r="C400" s="354"/>
      <c r="D400" s="354"/>
      <c r="E400" s="354"/>
      <c r="F400" s="354"/>
      <c r="G400" s="354"/>
      <c r="H400" s="355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3" t="s">
        <v>858</v>
      </c>
    </row>
    <row r="401" spans="1:14" s="3" customFormat="1" ht="24" customHeight="1">
      <c r="A401" s="14" t="s">
        <v>598</v>
      </c>
      <c r="B401" s="365" t="s">
        <v>599</v>
      </c>
      <c r="C401" s="366"/>
      <c r="D401" s="366"/>
      <c r="E401" s="366"/>
      <c r="F401" s="366"/>
      <c r="G401" s="366"/>
      <c r="H401" s="367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3" t="s">
        <v>858</v>
      </c>
    </row>
    <row r="402" spans="1:14" s="3" customFormat="1" ht="24" customHeight="1">
      <c r="A402" s="14" t="s">
        <v>600</v>
      </c>
      <c r="B402" s="365" t="s">
        <v>601</v>
      </c>
      <c r="C402" s="366"/>
      <c r="D402" s="366"/>
      <c r="E402" s="366"/>
      <c r="F402" s="366"/>
      <c r="G402" s="366"/>
      <c r="H402" s="367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3" t="s">
        <v>858</v>
      </c>
    </row>
    <row r="403" spans="1:14" s="3" customFormat="1" ht="12">
      <c r="A403" s="14" t="s">
        <v>602</v>
      </c>
      <c r="B403" s="350" t="s">
        <v>603</v>
      </c>
      <c r="C403" s="351"/>
      <c r="D403" s="351"/>
      <c r="E403" s="351"/>
      <c r="F403" s="351"/>
      <c r="G403" s="351"/>
      <c r="H403" s="352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3" t="s">
        <v>858</v>
      </c>
    </row>
    <row r="404" spans="1:14" s="3" customFormat="1" ht="12">
      <c r="A404" s="14" t="s">
        <v>604</v>
      </c>
      <c r="B404" s="350" t="s">
        <v>605</v>
      </c>
      <c r="C404" s="351"/>
      <c r="D404" s="351"/>
      <c r="E404" s="351"/>
      <c r="F404" s="351"/>
      <c r="G404" s="351"/>
      <c r="H404" s="352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3" t="s">
        <v>858</v>
      </c>
    </row>
    <row r="405" spans="1:14" s="3" customFormat="1" ht="12">
      <c r="A405" s="14" t="s">
        <v>606</v>
      </c>
      <c r="B405" s="350" t="s">
        <v>607</v>
      </c>
      <c r="C405" s="351"/>
      <c r="D405" s="351"/>
      <c r="E405" s="351"/>
      <c r="F405" s="351"/>
      <c r="G405" s="351"/>
      <c r="H405" s="352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3" t="s">
        <v>858</v>
      </c>
    </row>
    <row r="406" spans="1:14" s="3" customFormat="1" ht="12">
      <c r="A406" s="14" t="s">
        <v>608</v>
      </c>
      <c r="B406" s="350" t="s">
        <v>609</v>
      </c>
      <c r="C406" s="351"/>
      <c r="D406" s="351"/>
      <c r="E406" s="351"/>
      <c r="F406" s="351"/>
      <c r="G406" s="351"/>
      <c r="H406" s="352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3" t="s">
        <v>858</v>
      </c>
    </row>
    <row r="407" spans="1:14" s="3" customFormat="1" ht="12">
      <c r="A407" s="14" t="s">
        <v>610</v>
      </c>
      <c r="B407" s="353" t="s">
        <v>611</v>
      </c>
      <c r="C407" s="354"/>
      <c r="D407" s="354"/>
      <c r="E407" s="354"/>
      <c r="F407" s="354"/>
      <c r="G407" s="354"/>
      <c r="H407" s="355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3" t="s">
        <v>858</v>
      </c>
    </row>
    <row r="408" spans="1:14" s="3" customFormat="1" ht="12">
      <c r="A408" s="14" t="s">
        <v>612</v>
      </c>
      <c r="B408" s="350" t="s">
        <v>613</v>
      </c>
      <c r="C408" s="351"/>
      <c r="D408" s="351"/>
      <c r="E408" s="351"/>
      <c r="F408" s="351"/>
      <c r="G408" s="351"/>
      <c r="H408" s="352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3" t="s">
        <v>858</v>
      </c>
    </row>
    <row r="409" spans="1:14" s="3" customFormat="1" ht="12">
      <c r="A409" s="14" t="s">
        <v>614</v>
      </c>
      <c r="B409" s="350" t="s">
        <v>615</v>
      </c>
      <c r="C409" s="351"/>
      <c r="D409" s="351"/>
      <c r="E409" s="351"/>
      <c r="F409" s="351"/>
      <c r="G409" s="351"/>
      <c r="H409" s="352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3" t="s">
        <v>858</v>
      </c>
    </row>
    <row r="410" spans="1:14" s="3" customFormat="1" ht="12">
      <c r="A410" s="14" t="s">
        <v>616</v>
      </c>
      <c r="B410" s="350" t="s">
        <v>617</v>
      </c>
      <c r="C410" s="351"/>
      <c r="D410" s="351"/>
      <c r="E410" s="351"/>
      <c r="F410" s="351"/>
      <c r="G410" s="351"/>
      <c r="H410" s="352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3" t="s">
        <v>858</v>
      </c>
    </row>
    <row r="411" spans="1:14" s="3" customFormat="1" ht="24" customHeight="1">
      <c r="A411" s="14" t="s">
        <v>618</v>
      </c>
      <c r="B411" s="365" t="s">
        <v>619</v>
      </c>
      <c r="C411" s="366"/>
      <c r="D411" s="366"/>
      <c r="E411" s="366"/>
      <c r="F411" s="366"/>
      <c r="G411" s="366"/>
      <c r="H411" s="367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3" t="s">
        <v>858</v>
      </c>
    </row>
    <row r="412" spans="1:14" s="3" customFormat="1" ht="12">
      <c r="A412" s="14" t="s">
        <v>620</v>
      </c>
      <c r="B412" s="350" t="s">
        <v>621</v>
      </c>
      <c r="C412" s="351"/>
      <c r="D412" s="351"/>
      <c r="E412" s="351"/>
      <c r="F412" s="351"/>
      <c r="G412" s="351"/>
      <c r="H412" s="352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3" t="s">
        <v>858</v>
      </c>
    </row>
    <row r="413" spans="1:14" s="3" customFormat="1" ht="12">
      <c r="A413" s="14" t="s">
        <v>622</v>
      </c>
      <c r="B413" s="356" t="s">
        <v>623</v>
      </c>
      <c r="C413" s="357"/>
      <c r="D413" s="357"/>
      <c r="E413" s="357"/>
      <c r="F413" s="357"/>
      <c r="G413" s="357"/>
      <c r="H413" s="358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3" t="s">
        <v>858</v>
      </c>
    </row>
    <row r="414" spans="1:14" s="3" customFormat="1" ht="12">
      <c r="A414" s="14" t="s">
        <v>624</v>
      </c>
      <c r="B414" s="350" t="s">
        <v>625</v>
      </c>
      <c r="C414" s="351"/>
      <c r="D414" s="351"/>
      <c r="E414" s="351"/>
      <c r="F414" s="351"/>
      <c r="G414" s="351"/>
      <c r="H414" s="352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3" t="s">
        <v>858</v>
      </c>
    </row>
    <row r="415" spans="1:14" s="3" customFormat="1" ht="12">
      <c r="A415" s="14" t="s">
        <v>626</v>
      </c>
      <c r="B415" s="350" t="s">
        <v>627</v>
      </c>
      <c r="C415" s="351"/>
      <c r="D415" s="351"/>
      <c r="E415" s="351"/>
      <c r="F415" s="351"/>
      <c r="G415" s="351"/>
      <c r="H415" s="352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3" t="s">
        <v>858</v>
      </c>
    </row>
    <row r="416" spans="1:14" s="3" customFormat="1" ht="24" customHeight="1">
      <c r="A416" s="14" t="s">
        <v>628</v>
      </c>
      <c r="B416" s="359" t="s">
        <v>629</v>
      </c>
      <c r="C416" s="360"/>
      <c r="D416" s="360"/>
      <c r="E416" s="360"/>
      <c r="F416" s="360"/>
      <c r="G416" s="360"/>
      <c r="H416" s="361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3" t="s">
        <v>858</v>
      </c>
    </row>
    <row r="417" spans="1:14" s="3" customFormat="1" ht="12">
      <c r="A417" s="14" t="s">
        <v>630</v>
      </c>
      <c r="B417" s="362" t="s">
        <v>514</v>
      </c>
      <c r="C417" s="363"/>
      <c r="D417" s="363"/>
      <c r="E417" s="363"/>
      <c r="F417" s="363"/>
      <c r="G417" s="363"/>
      <c r="H417" s="364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3" t="s">
        <v>858</v>
      </c>
    </row>
    <row r="418" spans="1:14" s="3" customFormat="1" ht="12">
      <c r="A418" s="14" t="s">
        <v>631</v>
      </c>
      <c r="B418" s="362" t="s">
        <v>517</v>
      </c>
      <c r="C418" s="363"/>
      <c r="D418" s="363"/>
      <c r="E418" s="363"/>
      <c r="F418" s="363"/>
      <c r="G418" s="363"/>
      <c r="H418" s="364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3" t="s">
        <v>858</v>
      </c>
    </row>
    <row r="419" spans="1:14" s="3" customFormat="1" ht="12">
      <c r="A419" s="14" t="s">
        <v>632</v>
      </c>
      <c r="B419" s="350" t="s">
        <v>633</v>
      </c>
      <c r="C419" s="351"/>
      <c r="D419" s="351"/>
      <c r="E419" s="351"/>
      <c r="F419" s="351"/>
      <c r="G419" s="351"/>
      <c r="H419" s="352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3" t="s">
        <v>858</v>
      </c>
    </row>
    <row r="420" spans="1:14" s="3" customFormat="1" ht="12">
      <c r="A420" s="14" t="s">
        <v>634</v>
      </c>
      <c r="B420" s="356" t="s">
        <v>635</v>
      </c>
      <c r="C420" s="357"/>
      <c r="D420" s="357"/>
      <c r="E420" s="357"/>
      <c r="F420" s="357"/>
      <c r="G420" s="357"/>
      <c r="H420" s="358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3" t="s">
        <v>858</v>
      </c>
    </row>
    <row r="421" spans="1:14" s="3" customFormat="1" ht="12">
      <c r="A421" s="14" t="s">
        <v>636</v>
      </c>
      <c r="B421" s="350" t="s">
        <v>637</v>
      </c>
      <c r="C421" s="351"/>
      <c r="D421" s="351"/>
      <c r="E421" s="351"/>
      <c r="F421" s="351"/>
      <c r="G421" s="351"/>
      <c r="H421" s="352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3" t="s">
        <v>858</v>
      </c>
    </row>
    <row r="422" spans="1:14" s="3" customFormat="1" ht="12">
      <c r="A422" s="14" t="s">
        <v>638</v>
      </c>
      <c r="B422" s="353" t="s">
        <v>639</v>
      </c>
      <c r="C422" s="354"/>
      <c r="D422" s="354"/>
      <c r="E422" s="354"/>
      <c r="F422" s="354"/>
      <c r="G422" s="354"/>
      <c r="H422" s="355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3" t="s">
        <v>858</v>
      </c>
    </row>
    <row r="423" spans="1:14" s="3" customFormat="1" ht="12">
      <c r="A423" s="14" t="s">
        <v>640</v>
      </c>
      <c r="B423" s="353" t="s">
        <v>641</v>
      </c>
      <c r="C423" s="354"/>
      <c r="D423" s="354"/>
      <c r="E423" s="354"/>
      <c r="F423" s="354"/>
      <c r="G423" s="354"/>
      <c r="H423" s="355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3" t="s">
        <v>858</v>
      </c>
    </row>
    <row r="424" spans="1:14" s="3" customFormat="1" ht="12">
      <c r="A424" s="14" t="s">
        <v>642</v>
      </c>
      <c r="B424" s="353" t="s">
        <v>643</v>
      </c>
      <c r="C424" s="354"/>
      <c r="D424" s="354"/>
      <c r="E424" s="354"/>
      <c r="F424" s="354"/>
      <c r="G424" s="354"/>
      <c r="H424" s="355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3" t="s">
        <v>858</v>
      </c>
    </row>
    <row r="425" spans="1:14" s="3" customFormat="1" ht="12">
      <c r="A425" s="14" t="s">
        <v>644</v>
      </c>
      <c r="B425" s="353" t="s">
        <v>645</v>
      </c>
      <c r="C425" s="354"/>
      <c r="D425" s="354"/>
      <c r="E425" s="354"/>
      <c r="F425" s="354"/>
      <c r="G425" s="354"/>
      <c r="H425" s="355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3" t="s">
        <v>858</v>
      </c>
    </row>
    <row r="426" spans="1:14" s="3" customFormat="1" ht="12">
      <c r="A426" s="14" t="s">
        <v>646</v>
      </c>
      <c r="B426" s="353" t="s">
        <v>647</v>
      </c>
      <c r="C426" s="354"/>
      <c r="D426" s="354"/>
      <c r="E426" s="354"/>
      <c r="F426" s="354"/>
      <c r="G426" s="354"/>
      <c r="H426" s="355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3" t="s">
        <v>858</v>
      </c>
    </row>
    <row r="427" spans="1:14" s="3" customFormat="1" ht="12">
      <c r="A427" s="14" t="s">
        <v>648</v>
      </c>
      <c r="B427" s="353" t="s">
        <v>649</v>
      </c>
      <c r="C427" s="354"/>
      <c r="D427" s="354"/>
      <c r="E427" s="354"/>
      <c r="F427" s="354"/>
      <c r="G427" s="354"/>
      <c r="H427" s="355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3" t="s">
        <v>858</v>
      </c>
    </row>
    <row r="428" spans="1:14" s="3" customFormat="1" ht="12">
      <c r="A428" s="14" t="s">
        <v>650</v>
      </c>
      <c r="B428" s="350" t="s">
        <v>651</v>
      </c>
      <c r="C428" s="351"/>
      <c r="D428" s="351"/>
      <c r="E428" s="351"/>
      <c r="F428" s="351"/>
      <c r="G428" s="351"/>
      <c r="H428" s="352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3" t="s">
        <v>858</v>
      </c>
    </row>
    <row r="429" spans="1:14" s="3" customFormat="1" ht="12">
      <c r="A429" s="14" t="s">
        <v>652</v>
      </c>
      <c r="B429" s="350" t="s">
        <v>653</v>
      </c>
      <c r="C429" s="351"/>
      <c r="D429" s="351"/>
      <c r="E429" s="351"/>
      <c r="F429" s="351"/>
      <c r="G429" s="351"/>
      <c r="H429" s="352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3" t="s">
        <v>858</v>
      </c>
    </row>
    <row r="430" spans="1:14" s="3" customFormat="1" ht="12">
      <c r="A430" s="14" t="s">
        <v>654</v>
      </c>
      <c r="B430" s="350" t="s">
        <v>110</v>
      </c>
      <c r="C430" s="351"/>
      <c r="D430" s="351"/>
      <c r="E430" s="351"/>
      <c r="F430" s="351"/>
      <c r="G430" s="351"/>
      <c r="H430" s="352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3" t="s">
        <v>858</v>
      </c>
    </row>
    <row r="431" spans="1:14" s="3" customFormat="1" ht="12">
      <c r="A431" s="14" t="s">
        <v>655</v>
      </c>
      <c r="B431" s="350" t="s">
        <v>656</v>
      </c>
      <c r="C431" s="351"/>
      <c r="D431" s="351"/>
      <c r="E431" s="351"/>
      <c r="F431" s="351"/>
      <c r="G431" s="351"/>
      <c r="H431" s="352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3" t="s">
        <v>858</v>
      </c>
    </row>
    <row r="432" spans="1:14" s="3" customFormat="1" ht="12">
      <c r="A432" s="14" t="s">
        <v>657</v>
      </c>
      <c r="B432" s="356" t="s">
        <v>658</v>
      </c>
      <c r="C432" s="357"/>
      <c r="D432" s="357"/>
      <c r="E432" s="357"/>
      <c r="F432" s="357"/>
      <c r="G432" s="357"/>
      <c r="H432" s="358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3" t="s">
        <v>858</v>
      </c>
    </row>
    <row r="433" spans="1:14" s="3" customFormat="1" ht="12">
      <c r="A433" s="14" t="s">
        <v>659</v>
      </c>
      <c r="B433" s="350" t="s">
        <v>660</v>
      </c>
      <c r="C433" s="351"/>
      <c r="D433" s="351"/>
      <c r="E433" s="351"/>
      <c r="F433" s="351"/>
      <c r="G433" s="351"/>
      <c r="H433" s="352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3" t="s">
        <v>858</v>
      </c>
    </row>
    <row r="434" spans="1:14" s="3" customFormat="1" ht="12">
      <c r="A434" s="14" t="s">
        <v>661</v>
      </c>
      <c r="B434" s="350" t="s">
        <v>662</v>
      </c>
      <c r="C434" s="351"/>
      <c r="D434" s="351"/>
      <c r="E434" s="351"/>
      <c r="F434" s="351"/>
      <c r="G434" s="351"/>
      <c r="H434" s="352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3" t="s">
        <v>858</v>
      </c>
    </row>
    <row r="435" spans="1:14" s="3" customFormat="1" ht="12">
      <c r="A435" s="14" t="s">
        <v>663</v>
      </c>
      <c r="B435" s="353" t="s">
        <v>664</v>
      </c>
      <c r="C435" s="354"/>
      <c r="D435" s="354"/>
      <c r="E435" s="354"/>
      <c r="F435" s="354"/>
      <c r="G435" s="354"/>
      <c r="H435" s="355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3" t="s">
        <v>858</v>
      </c>
    </row>
    <row r="436" spans="1:14" s="3" customFormat="1" ht="12">
      <c r="A436" s="14" t="s">
        <v>665</v>
      </c>
      <c r="B436" s="353" t="s">
        <v>666</v>
      </c>
      <c r="C436" s="354"/>
      <c r="D436" s="354"/>
      <c r="E436" s="354"/>
      <c r="F436" s="354"/>
      <c r="G436" s="354"/>
      <c r="H436" s="355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3" t="s">
        <v>858</v>
      </c>
    </row>
    <row r="437" spans="1:14" s="3" customFormat="1" ht="12">
      <c r="A437" s="14" t="s">
        <v>667</v>
      </c>
      <c r="B437" s="353" t="s">
        <v>214</v>
      </c>
      <c r="C437" s="354"/>
      <c r="D437" s="354"/>
      <c r="E437" s="354"/>
      <c r="F437" s="354"/>
      <c r="G437" s="354"/>
      <c r="H437" s="355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3" t="s">
        <v>858</v>
      </c>
    </row>
    <row r="438" spans="1:14" s="3" customFormat="1" ht="12">
      <c r="A438" s="14" t="s">
        <v>668</v>
      </c>
      <c r="B438" s="350" t="s">
        <v>669</v>
      </c>
      <c r="C438" s="351"/>
      <c r="D438" s="351"/>
      <c r="E438" s="351"/>
      <c r="F438" s="351"/>
      <c r="G438" s="351"/>
      <c r="H438" s="352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3" t="s">
        <v>858</v>
      </c>
    </row>
    <row r="439" spans="1:14" s="3" customFormat="1" ht="12">
      <c r="A439" s="14" t="s">
        <v>670</v>
      </c>
      <c r="B439" s="350" t="s">
        <v>671</v>
      </c>
      <c r="C439" s="351"/>
      <c r="D439" s="351"/>
      <c r="E439" s="351"/>
      <c r="F439" s="351"/>
      <c r="G439" s="351"/>
      <c r="H439" s="352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3" t="s">
        <v>858</v>
      </c>
    </row>
    <row r="440" spans="1:14" s="3" customFormat="1" ht="12">
      <c r="A440" s="14" t="s">
        <v>672</v>
      </c>
      <c r="B440" s="353" t="s">
        <v>673</v>
      </c>
      <c r="C440" s="354"/>
      <c r="D440" s="354"/>
      <c r="E440" s="354"/>
      <c r="F440" s="354"/>
      <c r="G440" s="354"/>
      <c r="H440" s="355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3" t="s">
        <v>858</v>
      </c>
    </row>
    <row r="441" spans="1:14" s="3" customFormat="1" ht="12">
      <c r="A441" s="14" t="s">
        <v>674</v>
      </c>
      <c r="B441" s="353" t="s">
        <v>687</v>
      </c>
      <c r="C441" s="354"/>
      <c r="D441" s="354"/>
      <c r="E441" s="354"/>
      <c r="F441" s="354"/>
      <c r="G441" s="354"/>
      <c r="H441" s="355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3" t="s">
        <v>858</v>
      </c>
    </row>
    <row r="442" spans="1:14" s="3" customFormat="1" ht="12">
      <c r="A442" s="14" t="s">
        <v>675</v>
      </c>
      <c r="B442" s="350" t="s">
        <v>676</v>
      </c>
      <c r="C442" s="351"/>
      <c r="D442" s="351"/>
      <c r="E442" s="351"/>
      <c r="F442" s="351"/>
      <c r="G442" s="351"/>
      <c r="H442" s="352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3" t="s">
        <v>858</v>
      </c>
    </row>
    <row r="443" spans="1:14" s="3" customFormat="1" ht="12">
      <c r="A443" s="14" t="s">
        <v>677</v>
      </c>
      <c r="B443" s="350" t="s">
        <v>678</v>
      </c>
      <c r="C443" s="351"/>
      <c r="D443" s="351"/>
      <c r="E443" s="351"/>
      <c r="F443" s="351"/>
      <c r="G443" s="351"/>
      <c r="H443" s="352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3" t="s">
        <v>858</v>
      </c>
    </row>
    <row r="444" spans="1:14" s="3" customFormat="1" ht="12">
      <c r="A444" s="14" t="s">
        <v>679</v>
      </c>
      <c r="B444" s="350" t="s">
        <v>680</v>
      </c>
      <c r="C444" s="351"/>
      <c r="D444" s="351"/>
      <c r="E444" s="351"/>
      <c r="F444" s="351"/>
      <c r="G444" s="351"/>
      <c r="H444" s="352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3" t="s">
        <v>858</v>
      </c>
    </row>
    <row r="445" spans="1:14" s="3" customFormat="1" ht="12">
      <c r="A445" s="14" t="s">
        <v>681</v>
      </c>
      <c r="B445" s="356" t="s">
        <v>682</v>
      </c>
      <c r="C445" s="357"/>
      <c r="D445" s="357"/>
      <c r="E445" s="357"/>
      <c r="F445" s="357"/>
      <c r="G445" s="357"/>
      <c r="H445" s="358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3" t="s">
        <v>858</v>
      </c>
    </row>
    <row r="446" spans="1:14" s="3" customFormat="1" ht="12">
      <c r="A446" s="14" t="s">
        <v>683</v>
      </c>
      <c r="B446" s="350" t="s">
        <v>684</v>
      </c>
      <c r="C446" s="351"/>
      <c r="D446" s="351"/>
      <c r="E446" s="351"/>
      <c r="F446" s="351"/>
      <c r="G446" s="351"/>
      <c r="H446" s="352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3" t="s">
        <v>858</v>
      </c>
    </row>
    <row r="447" spans="1:14" s="3" customFormat="1" ht="12">
      <c r="A447" s="14" t="s">
        <v>685</v>
      </c>
      <c r="B447" s="353" t="s">
        <v>664</v>
      </c>
      <c r="C447" s="354"/>
      <c r="D447" s="354"/>
      <c r="E447" s="354"/>
      <c r="F447" s="354"/>
      <c r="G447" s="354"/>
      <c r="H447" s="355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3" t="s">
        <v>858</v>
      </c>
    </row>
    <row r="448" spans="1:14" s="3" customFormat="1" ht="12">
      <c r="A448" s="14" t="s">
        <v>686</v>
      </c>
      <c r="B448" s="353" t="s">
        <v>666</v>
      </c>
      <c r="C448" s="354"/>
      <c r="D448" s="354"/>
      <c r="E448" s="354"/>
      <c r="F448" s="354"/>
      <c r="G448" s="354"/>
      <c r="H448" s="355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3" t="s">
        <v>858</v>
      </c>
    </row>
    <row r="449" spans="1:14" s="3" customFormat="1" ht="12">
      <c r="A449" s="14" t="s">
        <v>544</v>
      </c>
      <c r="B449" s="350" t="s">
        <v>545</v>
      </c>
      <c r="C449" s="351"/>
      <c r="D449" s="351"/>
      <c r="E449" s="351"/>
      <c r="F449" s="351"/>
      <c r="G449" s="351"/>
      <c r="H449" s="352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3" t="s">
        <v>858</v>
      </c>
    </row>
    <row r="450" spans="1:14" s="3" customFormat="1" ht="12">
      <c r="A450" s="14" t="s">
        <v>546</v>
      </c>
      <c r="B450" s="350" t="s">
        <v>547</v>
      </c>
      <c r="C450" s="351"/>
      <c r="D450" s="351"/>
      <c r="E450" s="351"/>
      <c r="F450" s="351"/>
      <c r="G450" s="351"/>
      <c r="H450" s="352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3" t="s">
        <v>858</v>
      </c>
    </row>
    <row r="451" spans="1:14" s="3" customFormat="1" ht="12">
      <c r="A451" s="14" t="s">
        <v>548</v>
      </c>
      <c r="B451" s="350" t="s">
        <v>216</v>
      </c>
      <c r="C451" s="351"/>
      <c r="D451" s="351"/>
      <c r="E451" s="351"/>
      <c r="F451" s="351"/>
      <c r="G451" s="351"/>
      <c r="H451" s="352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3" t="s">
        <v>858</v>
      </c>
    </row>
    <row r="452" spans="1:14" s="3" customFormat="1" ht="12.75" thickBot="1">
      <c r="A452" s="17" t="s">
        <v>549</v>
      </c>
      <c r="B452" s="374" t="s">
        <v>550</v>
      </c>
      <c r="C452" s="375"/>
      <c r="D452" s="375"/>
      <c r="E452" s="375"/>
      <c r="F452" s="375"/>
      <c r="G452" s="375"/>
      <c r="H452" s="376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4" t="s">
        <v>858</v>
      </c>
    </row>
    <row r="453" spans="1:14" s="3" customFormat="1" ht="12">
      <c r="A453" s="11" t="s">
        <v>551</v>
      </c>
      <c r="B453" s="371" t="s">
        <v>110</v>
      </c>
      <c r="C453" s="372"/>
      <c r="D453" s="372"/>
      <c r="E453" s="372"/>
      <c r="F453" s="372"/>
      <c r="G453" s="372"/>
      <c r="H453" s="373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5" t="s">
        <v>858</v>
      </c>
    </row>
    <row r="454" spans="1:14" s="3" customFormat="1" ht="24" customHeight="1">
      <c r="A454" s="14" t="s">
        <v>552</v>
      </c>
      <c r="B454" s="365" t="s">
        <v>553</v>
      </c>
      <c r="C454" s="366"/>
      <c r="D454" s="366"/>
      <c r="E454" s="366"/>
      <c r="F454" s="366"/>
      <c r="G454" s="366"/>
      <c r="H454" s="367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3" t="s">
        <v>858</v>
      </c>
    </row>
    <row r="455" spans="1:14" s="3" customFormat="1" ht="12">
      <c r="A455" s="14" t="s">
        <v>554</v>
      </c>
      <c r="B455" s="350" t="s">
        <v>555</v>
      </c>
      <c r="C455" s="351"/>
      <c r="D455" s="351"/>
      <c r="E455" s="351"/>
      <c r="F455" s="351"/>
      <c r="G455" s="351"/>
      <c r="H455" s="352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3" t="s">
        <v>858</v>
      </c>
    </row>
    <row r="456" spans="1:14" s="3" customFormat="1" ht="12">
      <c r="A456" s="14" t="s">
        <v>556</v>
      </c>
      <c r="B456" s="353" t="s">
        <v>557</v>
      </c>
      <c r="C456" s="354"/>
      <c r="D456" s="354"/>
      <c r="E456" s="354"/>
      <c r="F456" s="354"/>
      <c r="G456" s="354"/>
      <c r="H456" s="355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3" t="s">
        <v>858</v>
      </c>
    </row>
    <row r="457" spans="1:14" s="3" customFormat="1" ht="12">
      <c r="A457" s="14" t="s">
        <v>558</v>
      </c>
      <c r="B457" s="350" t="s">
        <v>559</v>
      </c>
      <c r="C457" s="351"/>
      <c r="D457" s="351"/>
      <c r="E457" s="351"/>
      <c r="F457" s="351"/>
      <c r="G457" s="351"/>
      <c r="H457" s="352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3" t="s">
        <v>858</v>
      </c>
    </row>
    <row r="458" spans="1:14" s="3" customFormat="1" ht="12">
      <c r="A458" s="14" t="s">
        <v>560</v>
      </c>
      <c r="B458" s="353" t="s">
        <v>561</v>
      </c>
      <c r="C458" s="354"/>
      <c r="D458" s="354"/>
      <c r="E458" s="354"/>
      <c r="F458" s="354"/>
      <c r="G458" s="354"/>
      <c r="H458" s="355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3" t="s">
        <v>858</v>
      </c>
    </row>
    <row r="459" spans="1:14" s="3" customFormat="1" ht="24" customHeight="1" thickBot="1">
      <c r="A459" s="20" t="s">
        <v>562</v>
      </c>
      <c r="B459" s="368" t="s">
        <v>563</v>
      </c>
      <c r="C459" s="369"/>
      <c r="D459" s="369"/>
      <c r="E459" s="369"/>
      <c r="F459" s="369"/>
      <c r="G459" s="369"/>
      <c r="H459" s="370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6" t="s">
        <v>858</v>
      </c>
    </row>
    <row r="460" spans="1:14" ht="16.5" thickBot="1">
      <c r="A460" s="377" t="s">
        <v>564</v>
      </c>
      <c r="B460" s="378"/>
      <c r="C460" s="378"/>
      <c r="D460" s="378"/>
      <c r="E460" s="378"/>
      <c r="F460" s="378"/>
      <c r="G460" s="378"/>
      <c r="H460" s="378"/>
      <c r="I460" s="378"/>
      <c r="J460" s="378"/>
      <c r="K460" s="378"/>
      <c r="L460" s="378"/>
      <c r="M460" s="378"/>
      <c r="N460" s="379"/>
    </row>
    <row r="461" spans="1:14" s="3" customFormat="1" ht="12">
      <c r="A461" s="11" t="s">
        <v>565</v>
      </c>
      <c r="B461" s="371" t="s">
        <v>566</v>
      </c>
      <c r="C461" s="372"/>
      <c r="D461" s="372"/>
      <c r="E461" s="372"/>
      <c r="F461" s="372"/>
      <c r="G461" s="372"/>
      <c r="H461" s="373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5" t="s">
        <v>858</v>
      </c>
    </row>
    <row r="462" spans="1:14" s="3" customFormat="1" ht="12">
      <c r="A462" s="14" t="s">
        <v>567</v>
      </c>
      <c r="B462" s="350" t="s">
        <v>21</v>
      </c>
      <c r="C462" s="351"/>
      <c r="D462" s="351"/>
      <c r="E462" s="351"/>
      <c r="F462" s="351"/>
      <c r="G462" s="351"/>
      <c r="H462" s="352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3" t="s">
        <v>858</v>
      </c>
    </row>
    <row r="463" spans="1:14" s="3" customFormat="1" ht="24" customHeight="1">
      <c r="A463" s="14" t="s">
        <v>568</v>
      </c>
      <c r="B463" s="359" t="s">
        <v>23</v>
      </c>
      <c r="C463" s="360"/>
      <c r="D463" s="360"/>
      <c r="E463" s="360"/>
      <c r="F463" s="360"/>
      <c r="G463" s="360"/>
      <c r="H463" s="361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3" t="s">
        <v>858</v>
      </c>
    </row>
    <row r="464" spans="1:14" s="3" customFormat="1" ht="24" customHeight="1">
      <c r="A464" s="14" t="s">
        <v>569</v>
      </c>
      <c r="B464" s="359" t="s">
        <v>25</v>
      </c>
      <c r="C464" s="360"/>
      <c r="D464" s="360"/>
      <c r="E464" s="360"/>
      <c r="F464" s="360"/>
      <c r="G464" s="360"/>
      <c r="H464" s="361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3" t="s">
        <v>858</v>
      </c>
    </row>
    <row r="465" spans="1:14" s="3" customFormat="1" ht="24" customHeight="1">
      <c r="A465" s="14" t="s">
        <v>570</v>
      </c>
      <c r="B465" s="359" t="s">
        <v>27</v>
      </c>
      <c r="C465" s="360"/>
      <c r="D465" s="360"/>
      <c r="E465" s="360"/>
      <c r="F465" s="360"/>
      <c r="G465" s="360"/>
      <c r="H465" s="361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3" t="s">
        <v>858</v>
      </c>
    </row>
    <row r="466" spans="1:14" s="3" customFormat="1" ht="12">
      <c r="A466" s="14" t="s">
        <v>571</v>
      </c>
      <c r="B466" s="350" t="s">
        <v>29</v>
      </c>
      <c r="C466" s="351"/>
      <c r="D466" s="351"/>
      <c r="E466" s="351"/>
      <c r="F466" s="351"/>
      <c r="G466" s="351"/>
      <c r="H466" s="352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3" t="s">
        <v>858</v>
      </c>
    </row>
    <row r="467" spans="1:14" s="3" customFormat="1" ht="12">
      <c r="A467" s="14" t="s">
        <v>572</v>
      </c>
      <c r="B467" s="350" t="s">
        <v>31</v>
      </c>
      <c r="C467" s="351"/>
      <c r="D467" s="351"/>
      <c r="E467" s="351"/>
      <c r="F467" s="351"/>
      <c r="G467" s="351"/>
      <c r="H467" s="352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3" t="s">
        <v>858</v>
      </c>
    </row>
    <row r="468" spans="1:14" s="3" customFormat="1" ht="12">
      <c r="A468" s="14" t="s">
        <v>573</v>
      </c>
      <c r="B468" s="350" t="s">
        <v>33</v>
      </c>
      <c r="C468" s="351"/>
      <c r="D468" s="351"/>
      <c r="E468" s="351"/>
      <c r="F468" s="351"/>
      <c r="G468" s="351"/>
      <c r="H468" s="352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3" t="s">
        <v>858</v>
      </c>
    </row>
    <row r="469" spans="1:14" s="3" customFormat="1" ht="12">
      <c r="A469" s="14" t="s">
        <v>574</v>
      </c>
      <c r="B469" s="350" t="s">
        <v>35</v>
      </c>
      <c r="C469" s="351"/>
      <c r="D469" s="351"/>
      <c r="E469" s="351"/>
      <c r="F469" s="351"/>
      <c r="G469" s="351"/>
      <c r="H469" s="352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3" t="s">
        <v>858</v>
      </c>
    </row>
    <row r="470" spans="1:14" s="3" customFormat="1" ht="12">
      <c r="A470" s="14" t="s">
        <v>575</v>
      </c>
      <c r="B470" s="350" t="s">
        <v>37</v>
      </c>
      <c r="C470" s="351"/>
      <c r="D470" s="351"/>
      <c r="E470" s="351"/>
      <c r="F470" s="351"/>
      <c r="G470" s="351"/>
      <c r="H470" s="352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3" t="s">
        <v>858</v>
      </c>
    </row>
    <row r="471" spans="1:14" s="3" customFormat="1" ht="12">
      <c r="A471" s="14" t="s">
        <v>576</v>
      </c>
      <c r="B471" s="350" t="s">
        <v>39</v>
      </c>
      <c r="C471" s="351"/>
      <c r="D471" s="351"/>
      <c r="E471" s="351"/>
      <c r="F471" s="351"/>
      <c r="G471" s="351"/>
      <c r="H471" s="352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3" t="s">
        <v>858</v>
      </c>
    </row>
    <row r="472" spans="1:14" s="3" customFormat="1" ht="24" customHeight="1">
      <c r="A472" s="14" t="s">
        <v>577</v>
      </c>
      <c r="B472" s="365" t="s">
        <v>41</v>
      </c>
      <c r="C472" s="366"/>
      <c r="D472" s="366"/>
      <c r="E472" s="366"/>
      <c r="F472" s="366"/>
      <c r="G472" s="366"/>
      <c r="H472" s="367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3" t="s">
        <v>858</v>
      </c>
    </row>
    <row r="473" spans="1:14" s="3" customFormat="1" ht="12">
      <c r="A473" s="14" t="s">
        <v>578</v>
      </c>
      <c r="B473" s="353" t="s">
        <v>43</v>
      </c>
      <c r="C473" s="354"/>
      <c r="D473" s="354"/>
      <c r="E473" s="354"/>
      <c r="F473" s="354"/>
      <c r="G473" s="354"/>
      <c r="H473" s="355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3" t="s">
        <v>858</v>
      </c>
    </row>
    <row r="474" spans="1:14" s="3" customFormat="1" ht="12">
      <c r="A474" s="14" t="s">
        <v>579</v>
      </c>
      <c r="B474" s="353" t="s">
        <v>45</v>
      </c>
      <c r="C474" s="354"/>
      <c r="D474" s="354"/>
      <c r="E474" s="354"/>
      <c r="F474" s="354"/>
      <c r="G474" s="354"/>
      <c r="H474" s="355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3" t="s">
        <v>858</v>
      </c>
    </row>
    <row r="475" spans="1:14" s="3" customFormat="1" ht="24" customHeight="1">
      <c r="A475" s="14" t="s">
        <v>580</v>
      </c>
      <c r="B475" s="365" t="s">
        <v>581</v>
      </c>
      <c r="C475" s="366"/>
      <c r="D475" s="366"/>
      <c r="E475" s="366"/>
      <c r="F475" s="366"/>
      <c r="G475" s="366"/>
      <c r="H475" s="367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3" t="s">
        <v>858</v>
      </c>
    </row>
    <row r="476" spans="1:14" s="3" customFormat="1" ht="12">
      <c r="A476" s="14" t="s">
        <v>582</v>
      </c>
      <c r="B476" s="353" t="s">
        <v>583</v>
      </c>
      <c r="C476" s="354"/>
      <c r="D476" s="354"/>
      <c r="E476" s="354"/>
      <c r="F476" s="354"/>
      <c r="G476" s="354"/>
      <c r="H476" s="355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3" t="s">
        <v>858</v>
      </c>
    </row>
    <row r="477" spans="1:14" s="3" customFormat="1" ht="12">
      <c r="A477" s="14" t="s">
        <v>584</v>
      </c>
      <c r="B477" s="353" t="s">
        <v>585</v>
      </c>
      <c r="C477" s="354"/>
      <c r="D477" s="354"/>
      <c r="E477" s="354"/>
      <c r="F477" s="354"/>
      <c r="G477" s="354"/>
      <c r="H477" s="355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3" t="s">
        <v>858</v>
      </c>
    </row>
    <row r="478" spans="1:14" s="3" customFormat="1" ht="12">
      <c r="A478" s="14" t="s">
        <v>586</v>
      </c>
      <c r="B478" s="350" t="s">
        <v>47</v>
      </c>
      <c r="C478" s="351"/>
      <c r="D478" s="351"/>
      <c r="E478" s="351"/>
      <c r="F478" s="351"/>
      <c r="G478" s="351"/>
      <c r="H478" s="352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3" t="s">
        <v>858</v>
      </c>
    </row>
    <row r="479" spans="1:14" s="3" customFormat="1" ht="12">
      <c r="A479" s="14" t="s">
        <v>587</v>
      </c>
      <c r="B479" s="356" t="s">
        <v>588</v>
      </c>
      <c r="C479" s="357"/>
      <c r="D479" s="357"/>
      <c r="E479" s="357"/>
      <c r="F479" s="357"/>
      <c r="G479" s="357"/>
      <c r="H479" s="358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3" t="s">
        <v>858</v>
      </c>
    </row>
    <row r="480" spans="1:14" s="3" customFormat="1" ht="12">
      <c r="A480" s="14" t="s">
        <v>589</v>
      </c>
      <c r="B480" s="350" t="s">
        <v>590</v>
      </c>
      <c r="C480" s="351"/>
      <c r="D480" s="351"/>
      <c r="E480" s="351"/>
      <c r="F480" s="351"/>
      <c r="G480" s="351"/>
      <c r="H480" s="352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3" t="s">
        <v>858</v>
      </c>
    </row>
    <row r="481" spans="1:14" s="3" customFormat="1" ht="12">
      <c r="A481" s="14" t="s">
        <v>591</v>
      </c>
      <c r="B481" s="350" t="s">
        <v>592</v>
      </c>
      <c r="C481" s="351"/>
      <c r="D481" s="351"/>
      <c r="E481" s="351"/>
      <c r="F481" s="351"/>
      <c r="G481" s="351"/>
      <c r="H481" s="352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3" t="s">
        <v>858</v>
      </c>
    </row>
    <row r="482" spans="1:14" s="3" customFormat="1" ht="12">
      <c r="A482" s="14" t="s">
        <v>593</v>
      </c>
      <c r="B482" s="353" t="s">
        <v>290</v>
      </c>
      <c r="C482" s="354"/>
      <c r="D482" s="354"/>
      <c r="E482" s="354"/>
      <c r="F482" s="354"/>
      <c r="G482" s="354"/>
      <c r="H482" s="355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3" t="s">
        <v>858</v>
      </c>
    </row>
    <row r="483" spans="1:14" s="3" customFormat="1" ht="12">
      <c r="A483" s="14" t="s">
        <v>594</v>
      </c>
      <c r="B483" s="353" t="s">
        <v>595</v>
      </c>
      <c r="C483" s="354"/>
      <c r="D483" s="354"/>
      <c r="E483" s="354"/>
      <c r="F483" s="354"/>
      <c r="G483" s="354"/>
      <c r="H483" s="355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3" t="s">
        <v>858</v>
      </c>
    </row>
    <row r="484" spans="1:14" s="3" customFormat="1" ht="12">
      <c r="A484" s="14" t="s">
        <v>596</v>
      </c>
      <c r="B484" s="353" t="s">
        <v>597</v>
      </c>
      <c r="C484" s="354"/>
      <c r="D484" s="354"/>
      <c r="E484" s="354"/>
      <c r="F484" s="354"/>
      <c r="G484" s="354"/>
      <c r="H484" s="355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3" t="s">
        <v>858</v>
      </c>
    </row>
    <row r="485" spans="1:14" s="3" customFormat="1" ht="24" customHeight="1">
      <c r="A485" s="14" t="s">
        <v>598</v>
      </c>
      <c r="B485" s="365" t="s">
        <v>599</v>
      </c>
      <c r="C485" s="366"/>
      <c r="D485" s="366"/>
      <c r="E485" s="366"/>
      <c r="F485" s="366"/>
      <c r="G485" s="366"/>
      <c r="H485" s="367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3" t="s">
        <v>858</v>
      </c>
    </row>
    <row r="486" spans="1:14" s="3" customFormat="1" ht="24" customHeight="1">
      <c r="A486" s="14" t="s">
        <v>600</v>
      </c>
      <c r="B486" s="365" t="s">
        <v>601</v>
      </c>
      <c r="C486" s="366"/>
      <c r="D486" s="366"/>
      <c r="E486" s="366"/>
      <c r="F486" s="366"/>
      <c r="G486" s="366"/>
      <c r="H486" s="367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3" t="s">
        <v>858</v>
      </c>
    </row>
    <row r="487" spans="1:14" s="3" customFormat="1" ht="12">
      <c r="A487" s="14" t="s">
        <v>602</v>
      </c>
      <c r="B487" s="350" t="s">
        <v>603</v>
      </c>
      <c r="C487" s="351"/>
      <c r="D487" s="351"/>
      <c r="E487" s="351"/>
      <c r="F487" s="351"/>
      <c r="G487" s="351"/>
      <c r="H487" s="352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3" t="s">
        <v>858</v>
      </c>
    </row>
    <row r="488" spans="1:14" s="3" customFormat="1" ht="12">
      <c r="A488" s="14" t="s">
        <v>604</v>
      </c>
      <c r="B488" s="350" t="s">
        <v>605</v>
      </c>
      <c r="C488" s="351"/>
      <c r="D488" s="351"/>
      <c r="E488" s="351"/>
      <c r="F488" s="351"/>
      <c r="G488" s="351"/>
      <c r="H488" s="352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3" t="s">
        <v>858</v>
      </c>
    </row>
    <row r="489" spans="1:14" s="3" customFormat="1" ht="12">
      <c r="A489" s="14" t="s">
        <v>606</v>
      </c>
      <c r="B489" s="350" t="s">
        <v>607</v>
      </c>
      <c r="C489" s="351"/>
      <c r="D489" s="351"/>
      <c r="E489" s="351"/>
      <c r="F489" s="351"/>
      <c r="G489" s="351"/>
      <c r="H489" s="352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3" t="s">
        <v>858</v>
      </c>
    </row>
    <row r="490" spans="1:14" s="3" customFormat="1" ht="12">
      <c r="A490" s="14" t="s">
        <v>608</v>
      </c>
      <c r="B490" s="350" t="s">
        <v>609</v>
      </c>
      <c r="C490" s="351"/>
      <c r="D490" s="351"/>
      <c r="E490" s="351"/>
      <c r="F490" s="351"/>
      <c r="G490" s="351"/>
      <c r="H490" s="352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3" t="s">
        <v>858</v>
      </c>
    </row>
    <row r="491" spans="1:14" s="3" customFormat="1" ht="12">
      <c r="A491" s="14" t="s">
        <v>610</v>
      </c>
      <c r="B491" s="353" t="s">
        <v>611</v>
      </c>
      <c r="C491" s="354"/>
      <c r="D491" s="354"/>
      <c r="E491" s="354"/>
      <c r="F491" s="354"/>
      <c r="G491" s="354"/>
      <c r="H491" s="355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3" t="s">
        <v>858</v>
      </c>
    </row>
    <row r="492" spans="1:14" s="3" customFormat="1" ht="12">
      <c r="A492" s="14" t="s">
        <v>612</v>
      </c>
      <c r="B492" s="350" t="s">
        <v>613</v>
      </c>
      <c r="C492" s="351"/>
      <c r="D492" s="351"/>
      <c r="E492" s="351"/>
      <c r="F492" s="351"/>
      <c r="G492" s="351"/>
      <c r="H492" s="352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3" t="s">
        <v>858</v>
      </c>
    </row>
    <row r="493" spans="1:14" s="3" customFormat="1" ht="12">
      <c r="A493" s="14" t="s">
        <v>614</v>
      </c>
      <c r="B493" s="350" t="s">
        <v>615</v>
      </c>
      <c r="C493" s="351"/>
      <c r="D493" s="351"/>
      <c r="E493" s="351"/>
      <c r="F493" s="351"/>
      <c r="G493" s="351"/>
      <c r="H493" s="352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3" t="s">
        <v>858</v>
      </c>
    </row>
    <row r="494" spans="1:14" s="3" customFormat="1" ht="12">
      <c r="A494" s="14" t="s">
        <v>616</v>
      </c>
      <c r="B494" s="350" t="s">
        <v>617</v>
      </c>
      <c r="C494" s="351"/>
      <c r="D494" s="351"/>
      <c r="E494" s="351"/>
      <c r="F494" s="351"/>
      <c r="G494" s="351"/>
      <c r="H494" s="352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3" t="s">
        <v>858</v>
      </c>
    </row>
    <row r="495" spans="1:14" s="3" customFormat="1" ht="24" customHeight="1">
      <c r="A495" s="14" t="s">
        <v>618</v>
      </c>
      <c r="B495" s="365" t="s">
        <v>619</v>
      </c>
      <c r="C495" s="366"/>
      <c r="D495" s="366"/>
      <c r="E495" s="366"/>
      <c r="F495" s="366"/>
      <c r="G495" s="366"/>
      <c r="H495" s="367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3" t="s">
        <v>858</v>
      </c>
    </row>
    <row r="496" spans="1:14" s="3" customFormat="1" ht="12">
      <c r="A496" s="14" t="s">
        <v>620</v>
      </c>
      <c r="B496" s="350" t="s">
        <v>621</v>
      </c>
      <c r="C496" s="351"/>
      <c r="D496" s="351"/>
      <c r="E496" s="351"/>
      <c r="F496" s="351"/>
      <c r="G496" s="351"/>
      <c r="H496" s="352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3" t="s">
        <v>858</v>
      </c>
    </row>
    <row r="497" spans="1:14" s="3" customFormat="1" ht="12">
      <c r="A497" s="14" t="s">
        <v>622</v>
      </c>
      <c r="B497" s="356" t="s">
        <v>623</v>
      </c>
      <c r="C497" s="357"/>
      <c r="D497" s="357"/>
      <c r="E497" s="357"/>
      <c r="F497" s="357"/>
      <c r="G497" s="357"/>
      <c r="H497" s="358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3" t="s">
        <v>858</v>
      </c>
    </row>
    <row r="498" spans="1:14" s="3" customFormat="1" ht="12">
      <c r="A498" s="14" t="s">
        <v>624</v>
      </c>
      <c r="B498" s="350" t="s">
        <v>625</v>
      </c>
      <c r="C498" s="351"/>
      <c r="D498" s="351"/>
      <c r="E498" s="351"/>
      <c r="F498" s="351"/>
      <c r="G498" s="351"/>
      <c r="H498" s="352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3" t="s">
        <v>858</v>
      </c>
    </row>
    <row r="499" spans="1:14" s="3" customFormat="1" ht="12">
      <c r="A499" s="14" t="s">
        <v>626</v>
      </c>
      <c r="B499" s="350" t="s">
        <v>627</v>
      </c>
      <c r="C499" s="351"/>
      <c r="D499" s="351"/>
      <c r="E499" s="351"/>
      <c r="F499" s="351"/>
      <c r="G499" s="351"/>
      <c r="H499" s="352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3" t="s">
        <v>858</v>
      </c>
    </row>
    <row r="500" spans="1:14" s="3" customFormat="1" ht="24" customHeight="1">
      <c r="A500" s="14" t="s">
        <v>628</v>
      </c>
      <c r="B500" s="359" t="s">
        <v>629</v>
      </c>
      <c r="C500" s="360"/>
      <c r="D500" s="360"/>
      <c r="E500" s="360"/>
      <c r="F500" s="360"/>
      <c r="G500" s="360"/>
      <c r="H500" s="361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3" t="s">
        <v>858</v>
      </c>
    </row>
    <row r="501" spans="1:14" s="3" customFormat="1" ht="12">
      <c r="A501" s="14" t="s">
        <v>630</v>
      </c>
      <c r="B501" s="362" t="s">
        <v>514</v>
      </c>
      <c r="C501" s="363"/>
      <c r="D501" s="363"/>
      <c r="E501" s="363"/>
      <c r="F501" s="363"/>
      <c r="G501" s="363"/>
      <c r="H501" s="364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3" t="s">
        <v>858</v>
      </c>
    </row>
    <row r="502" spans="1:14" s="3" customFormat="1" ht="12">
      <c r="A502" s="14" t="s">
        <v>631</v>
      </c>
      <c r="B502" s="362" t="s">
        <v>517</v>
      </c>
      <c r="C502" s="363"/>
      <c r="D502" s="363"/>
      <c r="E502" s="363"/>
      <c r="F502" s="363"/>
      <c r="G502" s="363"/>
      <c r="H502" s="364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3" t="s">
        <v>858</v>
      </c>
    </row>
    <row r="503" spans="1:14" s="3" customFormat="1" ht="12">
      <c r="A503" s="14" t="s">
        <v>632</v>
      </c>
      <c r="B503" s="350" t="s">
        <v>633</v>
      </c>
      <c r="C503" s="351"/>
      <c r="D503" s="351"/>
      <c r="E503" s="351"/>
      <c r="F503" s="351"/>
      <c r="G503" s="351"/>
      <c r="H503" s="352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3" t="s">
        <v>858</v>
      </c>
    </row>
    <row r="504" spans="1:14" s="3" customFormat="1" ht="12">
      <c r="A504" s="14" t="s">
        <v>634</v>
      </c>
      <c r="B504" s="356" t="s">
        <v>635</v>
      </c>
      <c r="C504" s="357"/>
      <c r="D504" s="357"/>
      <c r="E504" s="357"/>
      <c r="F504" s="357"/>
      <c r="G504" s="357"/>
      <c r="H504" s="358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3" t="s">
        <v>858</v>
      </c>
    </row>
    <row r="505" spans="1:14" s="3" customFormat="1" ht="12">
      <c r="A505" s="14" t="s">
        <v>636</v>
      </c>
      <c r="B505" s="350" t="s">
        <v>637</v>
      </c>
      <c r="C505" s="351"/>
      <c r="D505" s="351"/>
      <c r="E505" s="351"/>
      <c r="F505" s="351"/>
      <c r="G505" s="351"/>
      <c r="H505" s="352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3" t="s">
        <v>858</v>
      </c>
    </row>
    <row r="506" spans="1:14" s="3" customFormat="1" ht="12">
      <c r="A506" s="14" t="s">
        <v>638</v>
      </c>
      <c r="B506" s="353" t="s">
        <v>639</v>
      </c>
      <c r="C506" s="354"/>
      <c r="D506" s="354"/>
      <c r="E506" s="354"/>
      <c r="F506" s="354"/>
      <c r="G506" s="354"/>
      <c r="H506" s="355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3" t="s">
        <v>858</v>
      </c>
    </row>
    <row r="507" spans="1:14" s="3" customFormat="1" ht="12">
      <c r="A507" s="14" t="s">
        <v>640</v>
      </c>
      <c r="B507" s="353" t="s">
        <v>641</v>
      </c>
      <c r="C507" s="354"/>
      <c r="D507" s="354"/>
      <c r="E507" s="354"/>
      <c r="F507" s="354"/>
      <c r="G507" s="354"/>
      <c r="H507" s="355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3" t="s">
        <v>858</v>
      </c>
    </row>
    <row r="508" spans="1:14" s="3" customFormat="1" ht="12">
      <c r="A508" s="14" t="s">
        <v>642</v>
      </c>
      <c r="B508" s="353" t="s">
        <v>643</v>
      </c>
      <c r="C508" s="354"/>
      <c r="D508" s="354"/>
      <c r="E508" s="354"/>
      <c r="F508" s="354"/>
      <c r="G508" s="354"/>
      <c r="H508" s="355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3" t="s">
        <v>858</v>
      </c>
    </row>
    <row r="509" spans="1:14" s="3" customFormat="1" ht="12">
      <c r="A509" s="14" t="s">
        <v>644</v>
      </c>
      <c r="B509" s="353" t="s">
        <v>645</v>
      </c>
      <c r="C509" s="354"/>
      <c r="D509" s="354"/>
      <c r="E509" s="354"/>
      <c r="F509" s="354"/>
      <c r="G509" s="354"/>
      <c r="H509" s="355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3" t="s">
        <v>858</v>
      </c>
    </row>
    <row r="510" spans="1:14" s="3" customFormat="1" ht="12">
      <c r="A510" s="14" t="s">
        <v>646</v>
      </c>
      <c r="B510" s="353" t="s">
        <v>647</v>
      </c>
      <c r="C510" s="354"/>
      <c r="D510" s="354"/>
      <c r="E510" s="354"/>
      <c r="F510" s="354"/>
      <c r="G510" s="354"/>
      <c r="H510" s="355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3" t="s">
        <v>858</v>
      </c>
    </row>
    <row r="511" spans="1:14" s="3" customFormat="1" ht="12">
      <c r="A511" s="14" t="s">
        <v>648</v>
      </c>
      <c r="B511" s="353" t="s">
        <v>649</v>
      </c>
      <c r="C511" s="354"/>
      <c r="D511" s="354"/>
      <c r="E511" s="354"/>
      <c r="F511" s="354"/>
      <c r="G511" s="354"/>
      <c r="H511" s="355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3" t="s">
        <v>858</v>
      </c>
    </row>
    <row r="512" spans="1:14" s="3" customFormat="1" ht="12">
      <c r="A512" s="14" t="s">
        <v>650</v>
      </c>
      <c r="B512" s="350" t="s">
        <v>651</v>
      </c>
      <c r="C512" s="351"/>
      <c r="D512" s="351"/>
      <c r="E512" s="351"/>
      <c r="F512" s="351"/>
      <c r="G512" s="351"/>
      <c r="H512" s="352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3" t="s">
        <v>858</v>
      </c>
    </row>
    <row r="513" spans="1:14" s="3" customFormat="1" ht="12">
      <c r="A513" s="14" t="s">
        <v>652</v>
      </c>
      <c r="B513" s="350" t="s">
        <v>653</v>
      </c>
      <c r="C513" s="351"/>
      <c r="D513" s="351"/>
      <c r="E513" s="351"/>
      <c r="F513" s="351"/>
      <c r="G513" s="351"/>
      <c r="H513" s="352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3" t="s">
        <v>858</v>
      </c>
    </row>
    <row r="514" spans="1:14" s="3" customFormat="1" ht="12">
      <c r="A514" s="14" t="s">
        <v>654</v>
      </c>
      <c r="B514" s="350" t="s">
        <v>110</v>
      </c>
      <c r="C514" s="351"/>
      <c r="D514" s="351"/>
      <c r="E514" s="351"/>
      <c r="F514" s="351"/>
      <c r="G514" s="351"/>
      <c r="H514" s="352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3" t="s">
        <v>858</v>
      </c>
    </row>
    <row r="515" spans="1:14" s="3" customFormat="1" ht="12">
      <c r="A515" s="14" t="s">
        <v>655</v>
      </c>
      <c r="B515" s="350" t="s">
        <v>656</v>
      </c>
      <c r="C515" s="351"/>
      <c r="D515" s="351"/>
      <c r="E515" s="351"/>
      <c r="F515" s="351"/>
      <c r="G515" s="351"/>
      <c r="H515" s="352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3" t="s">
        <v>858</v>
      </c>
    </row>
    <row r="516" spans="1:14" s="3" customFormat="1" ht="12">
      <c r="A516" s="14" t="s">
        <v>657</v>
      </c>
      <c r="B516" s="356" t="s">
        <v>658</v>
      </c>
      <c r="C516" s="357"/>
      <c r="D516" s="357"/>
      <c r="E516" s="357"/>
      <c r="F516" s="357"/>
      <c r="G516" s="357"/>
      <c r="H516" s="358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3" t="s">
        <v>858</v>
      </c>
    </row>
    <row r="517" spans="1:14" s="3" customFormat="1" ht="12">
      <c r="A517" s="14" t="s">
        <v>659</v>
      </c>
      <c r="B517" s="350" t="s">
        <v>660</v>
      </c>
      <c r="C517" s="351"/>
      <c r="D517" s="351"/>
      <c r="E517" s="351"/>
      <c r="F517" s="351"/>
      <c r="G517" s="351"/>
      <c r="H517" s="352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3" t="s">
        <v>858</v>
      </c>
    </row>
    <row r="518" spans="1:14" s="3" customFormat="1" ht="12">
      <c r="A518" s="14" t="s">
        <v>661</v>
      </c>
      <c r="B518" s="350" t="s">
        <v>662</v>
      </c>
      <c r="C518" s="351"/>
      <c r="D518" s="351"/>
      <c r="E518" s="351"/>
      <c r="F518" s="351"/>
      <c r="G518" s="351"/>
      <c r="H518" s="352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3" t="s">
        <v>858</v>
      </c>
    </row>
    <row r="519" spans="1:14" s="3" customFormat="1" ht="12">
      <c r="A519" s="14" t="s">
        <v>663</v>
      </c>
      <c r="B519" s="353" t="s">
        <v>664</v>
      </c>
      <c r="C519" s="354"/>
      <c r="D519" s="354"/>
      <c r="E519" s="354"/>
      <c r="F519" s="354"/>
      <c r="G519" s="354"/>
      <c r="H519" s="355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3" t="s">
        <v>858</v>
      </c>
    </row>
    <row r="520" spans="1:14" s="3" customFormat="1" ht="12">
      <c r="A520" s="14" t="s">
        <v>665</v>
      </c>
      <c r="B520" s="353" t="s">
        <v>666</v>
      </c>
      <c r="C520" s="354"/>
      <c r="D520" s="354"/>
      <c r="E520" s="354"/>
      <c r="F520" s="354"/>
      <c r="G520" s="354"/>
      <c r="H520" s="355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3" t="s">
        <v>858</v>
      </c>
    </row>
    <row r="521" spans="1:14" s="3" customFormat="1" ht="12">
      <c r="A521" s="14" t="s">
        <v>667</v>
      </c>
      <c r="B521" s="353" t="s">
        <v>214</v>
      </c>
      <c r="C521" s="354"/>
      <c r="D521" s="354"/>
      <c r="E521" s="354"/>
      <c r="F521" s="354"/>
      <c r="G521" s="354"/>
      <c r="H521" s="355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3" t="s">
        <v>858</v>
      </c>
    </row>
    <row r="522" spans="1:14" s="3" customFormat="1" ht="12">
      <c r="A522" s="14" t="s">
        <v>668</v>
      </c>
      <c r="B522" s="350" t="s">
        <v>669</v>
      </c>
      <c r="C522" s="351"/>
      <c r="D522" s="351"/>
      <c r="E522" s="351"/>
      <c r="F522" s="351"/>
      <c r="G522" s="351"/>
      <c r="H522" s="352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3" t="s">
        <v>858</v>
      </c>
    </row>
    <row r="523" spans="1:14" s="3" customFormat="1" ht="12">
      <c r="A523" s="14" t="s">
        <v>670</v>
      </c>
      <c r="B523" s="350" t="s">
        <v>671</v>
      </c>
      <c r="C523" s="351"/>
      <c r="D523" s="351"/>
      <c r="E523" s="351"/>
      <c r="F523" s="351"/>
      <c r="G523" s="351"/>
      <c r="H523" s="352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3" t="s">
        <v>858</v>
      </c>
    </row>
    <row r="524" spans="1:14" s="3" customFormat="1" ht="12">
      <c r="A524" s="14" t="s">
        <v>672</v>
      </c>
      <c r="B524" s="353" t="s">
        <v>673</v>
      </c>
      <c r="C524" s="354"/>
      <c r="D524" s="354"/>
      <c r="E524" s="354"/>
      <c r="F524" s="354"/>
      <c r="G524" s="354"/>
      <c r="H524" s="355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3" t="s">
        <v>858</v>
      </c>
    </row>
    <row r="525" spans="1:14" s="3" customFormat="1" ht="12">
      <c r="A525" s="14" t="s">
        <v>674</v>
      </c>
      <c r="B525" s="353" t="s">
        <v>687</v>
      </c>
      <c r="C525" s="354"/>
      <c r="D525" s="354"/>
      <c r="E525" s="354"/>
      <c r="F525" s="354"/>
      <c r="G525" s="354"/>
      <c r="H525" s="355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3" t="s">
        <v>858</v>
      </c>
    </row>
    <row r="526" spans="1:14" s="3" customFormat="1" ht="12">
      <c r="A526" s="14" t="s">
        <v>675</v>
      </c>
      <c r="B526" s="350" t="s">
        <v>676</v>
      </c>
      <c r="C526" s="351"/>
      <c r="D526" s="351"/>
      <c r="E526" s="351"/>
      <c r="F526" s="351"/>
      <c r="G526" s="351"/>
      <c r="H526" s="352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3" t="s">
        <v>858</v>
      </c>
    </row>
    <row r="527" spans="1:14" s="3" customFormat="1" ht="12">
      <c r="A527" s="14" t="s">
        <v>677</v>
      </c>
      <c r="B527" s="350" t="s">
        <v>678</v>
      </c>
      <c r="C527" s="351"/>
      <c r="D527" s="351"/>
      <c r="E527" s="351"/>
      <c r="F527" s="351"/>
      <c r="G527" s="351"/>
      <c r="H527" s="352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3" t="s">
        <v>858</v>
      </c>
    </row>
    <row r="528" spans="1:14" s="3" customFormat="1" ht="12">
      <c r="A528" s="14" t="s">
        <v>679</v>
      </c>
      <c r="B528" s="350" t="s">
        <v>680</v>
      </c>
      <c r="C528" s="351"/>
      <c r="D528" s="351"/>
      <c r="E528" s="351"/>
      <c r="F528" s="351"/>
      <c r="G528" s="351"/>
      <c r="H528" s="352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3" t="s">
        <v>858</v>
      </c>
    </row>
    <row r="529" spans="1:14" s="3" customFormat="1" ht="12">
      <c r="A529" s="14" t="s">
        <v>681</v>
      </c>
      <c r="B529" s="356" t="s">
        <v>682</v>
      </c>
      <c r="C529" s="357"/>
      <c r="D529" s="357"/>
      <c r="E529" s="357"/>
      <c r="F529" s="357"/>
      <c r="G529" s="357"/>
      <c r="H529" s="358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3" t="s">
        <v>858</v>
      </c>
    </row>
    <row r="530" spans="1:14" s="3" customFormat="1" ht="12">
      <c r="A530" s="14" t="s">
        <v>683</v>
      </c>
      <c r="B530" s="350" t="s">
        <v>684</v>
      </c>
      <c r="C530" s="351"/>
      <c r="D530" s="351"/>
      <c r="E530" s="351"/>
      <c r="F530" s="351"/>
      <c r="G530" s="351"/>
      <c r="H530" s="352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3" t="s">
        <v>858</v>
      </c>
    </row>
    <row r="531" spans="1:14" s="3" customFormat="1" ht="12">
      <c r="A531" s="14" t="s">
        <v>685</v>
      </c>
      <c r="B531" s="353" t="s">
        <v>664</v>
      </c>
      <c r="C531" s="354"/>
      <c r="D531" s="354"/>
      <c r="E531" s="354"/>
      <c r="F531" s="354"/>
      <c r="G531" s="354"/>
      <c r="H531" s="355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3" t="s">
        <v>858</v>
      </c>
    </row>
    <row r="532" spans="1:14" s="3" customFormat="1" ht="12">
      <c r="A532" s="14" t="s">
        <v>686</v>
      </c>
      <c r="B532" s="353" t="s">
        <v>666</v>
      </c>
      <c r="C532" s="354"/>
      <c r="D532" s="354"/>
      <c r="E532" s="354"/>
      <c r="F532" s="354"/>
      <c r="G532" s="354"/>
      <c r="H532" s="355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3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1"/>
    </row>
    <row r="535" spans="1:6" s="2" customFormat="1" ht="11.25">
      <c r="A535" s="24" t="s">
        <v>533</v>
      </c>
      <c r="F535" s="181"/>
    </row>
    <row r="536" spans="1:6" s="2" customFormat="1" ht="11.25">
      <c r="A536" s="24" t="s">
        <v>534</v>
      </c>
      <c r="F536" s="181"/>
    </row>
    <row r="537" spans="1:6" s="2" customFormat="1" ht="11.25">
      <c r="A537" s="24" t="s">
        <v>535</v>
      </c>
      <c r="F537" s="181"/>
    </row>
    <row r="538" spans="1:6" s="2" customFormat="1" ht="11.25">
      <c r="A538" s="24" t="s">
        <v>690</v>
      </c>
      <c r="F538" s="181"/>
    </row>
    <row r="539" spans="1:6" s="2" customFormat="1" ht="11.25">
      <c r="A539" s="24" t="s">
        <v>688</v>
      </c>
      <c r="F539" s="181"/>
    </row>
    <row r="540" spans="1:6" s="2" customFormat="1" ht="11.25">
      <c r="A540" s="24" t="s">
        <v>537</v>
      </c>
      <c r="F540" s="181"/>
    </row>
  </sheetData>
  <sheetProtection/>
  <mergeCells count="532"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L17:M17"/>
    <mergeCell ref="N17:N18"/>
    <mergeCell ref="B19:H19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5" zoomScaleSheetLayoutView="85" zoomScalePageLayoutView="0" workbookViewId="0" topLeftCell="A19">
      <selection activeCell="N27" sqref="M26:N27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73" t="s">
        <v>3</v>
      </c>
      <c r="W2" s="273"/>
      <c r="X2" s="273"/>
    </row>
    <row r="3" spans="1:24" s="3" customFormat="1" ht="12" customHeight="1">
      <c r="A3" s="274" t="s">
        <v>714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8:14" s="3" customFormat="1" ht="12">
      <c r="H4" s="4" t="s">
        <v>693</v>
      </c>
      <c r="I4" s="265" t="str">
        <f>'Ф10'!G4</f>
        <v>4</v>
      </c>
      <c r="J4" s="266"/>
      <c r="K4" s="3" t="s">
        <v>694</v>
      </c>
      <c r="L4" s="265" t="str">
        <f>'Ф10'!J4</f>
        <v>2022</v>
      </c>
      <c r="M4" s="266"/>
      <c r="N4" s="3" t="s">
        <v>695</v>
      </c>
    </row>
    <row r="5" ht="11.25" customHeight="1"/>
    <row r="6" spans="8:18" s="3" customFormat="1" ht="14.25">
      <c r="H6" s="4" t="s">
        <v>696</v>
      </c>
      <c r="I6" s="255" t="str">
        <f>'Ф10'!G6</f>
        <v>Общество с ограниченной ответственностью "ИнвестГрадСтрой"</v>
      </c>
      <c r="J6" s="255"/>
      <c r="K6" s="255"/>
      <c r="L6" s="255"/>
      <c r="M6" s="255"/>
      <c r="N6" s="255"/>
      <c r="O6" s="255"/>
      <c r="P6" s="255"/>
      <c r="Q6" s="255"/>
      <c r="R6" s="255"/>
    </row>
    <row r="7" spans="9:18" s="2" customFormat="1" ht="12.75" customHeight="1">
      <c r="I7" s="249" t="s">
        <v>4</v>
      </c>
      <c r="J7" s="249"/>
      <c r="K7" s="249"/>
      <c r="L7" s="249"/>
      <c r="M7" s="249"/>
      <c r="N7" s="249"/>
      <c r="O7" s="249"/>
      <c r="P7" s="249"/>
      <c r="Q7" s="249"/>
      <c r="R7" s="249"/>
    </row>
    <row r="8" ht="11.25" customHeight="1"/>
    <row r="9" spans="11:14" s="3" customFormat="1" ht="12">
      <c r="K9" s="4" t="s">
        <v>697</v>
      </c>
      <c r="L9" s="265" t="str">
        <f>'Ф10'!J9</f>
        <v>2022</v>
      </c>
      <c r="M9" s="266"/>
      <c r="N9" s="3" t="s">
        <v>5</v>
      </c>
    </row>
    <row r="10" ht="11.25" customHeight="1"/>
    <row r="11" spans="10:22" s="3" customFormat="1" ht="14.25">
      <c r="J11" s="4" t="s">
        <v>698</v>
      </c>
      <c r="K11" s="150" t="str">
        <f>'Ф10'!H11</f>
        <v>Приказ Департамента тарифного регулирования Томской области от 31.10.2019 № 6-348 (в редакции Приказ ДТР от 29.10.2021 № 6-161)</v>
      </c>
      <c r="L11" s="151"/>
      <c r="M11" s="151"/>
      <c r="N11" s="151"/>
      <c r="O11" s="151"/>
      <c r="P11" s="151"/>
      <c r="Q11" s="151"/>
      <c r="R11" s="151"/>
      <c r="S11" s="151"/>
      <c r="T11" s="153"/>
      <c r="U11" s="153"/>
      <c r="V11" s="153"/>
    </row>
    <row r="12" spans="11:19" s="2" customFormat="1" ht="12.75" customHeight="1">
      <c r="K12" s="152" t="s">
        <v>6</v>
      </c>
      <c r="L12" s="152"/>
      <c r="M12" s="152"/>
      <c r="N12" s="152"/>
      <c r="O12" s="152"/>
      <c r="P12" s="152"/>
      <c r="Q12" s="152"/>
      <c r="R12" s="152"/>
      <c r="S12" s="152"/>
    </row>
    <row r="13" ht="11.25" customHeight="1"/>
    <row r="14" spans="1:24" s="2" customFormat="1" ht="15" customHeight="1">
      <c r="A14" s="256" t="s">
        <v>699</v>
      </c>
      <c r="B14" s="256" t="s">
        <v>700</v>
      </c>
      <c r="C14" s="256" t="s">
        <v>701</v>
      </c>
      <c r="D14" s="260" t="s">
        <v>715</v>
      </c>
      <c r="E14" s="260"/>
      <c r="F14" s="260"/>
      <c r="G14" s="260"/>
      <c r="H14" s="260"/>
      <c r="I14" s="260"/>
      <c r="J14" s="260"/>
      <c r="K14" s="260"/>
      <c r="L14" s="260"/>
      <c r="M14" s="261"/>
      <c r="N14" s="267" t="s">
        <v>704</v>
      </c>
      <c r="O14" s="268"/>
      <c r="P14" s="268"/>
      <c r="Q14" s="268"/>
      <c r="R14" s="268"/>
      <c r="S14" s="268"/>
      <c r="T14" s="268"/>
      <c r="U14" s="268"/>
      <c r="V14" s="268"/>
      <c r="W14" s="269"/>
      <c r="X14" s="256" t="s">
        <v>705</v>
      </c>
    </row>
    <row r="15" spans="1:24" s="2" customFormat="1" ht="15" customHeight="1">
      <c r="A15" s="257"/>
      <c r="B15" s="257"/>
      <c r="C15" s="257"/>
      <c r="D15" s="259" t="s">
        <v>919</v>
      </c>
      <c r="E15" s="260"/>
      <c r="F15" s="260"/>
      <c r="G15" s="260"/>
      <c r="H15" s="260"/>
      <c r="I15" s="260"/>
      <c r="J15" s="260"/>
      <c r="K15" s="260"/>
      <c r="L15" s="260"/>
      <c r="M15" s="261"/>
      <c r="N15" s="270"/>
      <c r="O15" s="271"/>
      <c r="P15" s="271"/>
      <c r="Q15" s="271"/>
      <c r="R15" s="271"/>
      <c r="S15" s="271"/>
      <c r="T15" s="271"/>
      <c r="U15" s="271"/>
      <c r="V15" s="271"/>
      <c r="W15" s="272"/>
      <c r="X15" s="257"/>
    </row>
    <row r="16" spans="1:24" s="2" customFormat="1" ht="15" customHeight="1">
      <c r="A16" s="257"/>
      <c r="B16" s="257"/>
      <c r="C16" s="257"/>
      <c r="D16" s="259" t="s">
        <v>0</v>
      </c>
      <c r="E16" s="260"/>
      <c r="F16" s="260"/>
      <c r="G16" s="260"/>
      <c r="H16" s="261"/>
      <c r="I16" s="259" t="s">
        <v>1</v>
      </c>
      <c r="J16" s="260"/>
      <c r="K16" s="260"/>
      <c r="L16" s="260"/>
      <c r="M16" s="261"/>
      <c r="N16" s="262" t="s">
        <v>716</v>
      </c>
      <c r="O16" s="262"/>
      <c r="P16" s="262" t="s">
        <v>717</v>
      </c>
      <c r="Q16" s="262"/>
      <c r="R16" s="262" t="s">
        <v>718</v>
      </c>
      <c r="S16" s="262"/>
      <c r="T16" s="262" t="s">
        <v>719</v>
      </c>
      <c r="U16" s="262"/>
      <c r="V16" s="262" t="s">
        <v>720</v>
      </c>
      <c r="W16" s="262"/>
      <c r="X16" s="257"/>
    </row>
    <row r="17" spans="1:24" s="2" customFormat="1" ht="111.75" customHeight="1">
      <c r="A17" s="257"/>
      <c r="B17" s="257"/>
      <c r="C17" s="257"/>
      <c r="D17" s="263" t="s">
        <v>716</v>
      </c>
      <c r="E17" s="263" t="s">
        <v>717</v>
      </c>
      <c r="F17" s="263" t="s">
        <v>718</v>
      </c>
      <c r="G17" s="263" t="s">
        <v>719</v>
      </c>
      <c r="H17" s="263" t="s">
        <v>721</v>
      </c>
      <c r="I17" s="263" t="s">
        <v>722</v>
      </c>
      <c r="J17" s="263" t="s">
        <v>717</v>
      </c>
      <c r="K17" s="263" t="s">
        <v>718</v>
      </c>
      <c r="L17" s="263" t="s">
        <v>719</v>
      </c>
      <c r="M17" s="263" t="s">
        <v>721</v>
      </c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57"/>
    </row>
    <row r="18" spans="1:24" s="2" customFormat="1" ht="40.5" customHeight="1">
      <c r="A18" s="258"/>
      <c r="B18" s="258"/>
      <c r="C18" s="258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58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3" customFormat="1" ht="31.5">
      <c r="A20" s="189" t="s">
        <v>857</v>
      </c>
      <c r="B20" s="190" t="s">
        <v>712</v>
      </c>
      <c r="C20" s="191" t="s">
        <v>858</v>
      </c>
      <c r="D20" s="206">
        <f>G20</f>
        <v>6.2446</v>
      </c>
      <c r="E20" s="206">
        <v>0</v>
      </c>
      <c r="F20" s="206">
        <v>0</v>
      </c>
      <c r="G20" s="206">
        <f>G27+G36+G21</f>
        <v>6.2446</v>
      </c>
      <c r="H20" s="206">
        <v>0</v>
      </c>
      <c r="I20" s="206">
        <f>I26</f>
        <v>0.3877872</v>
      </c>
      <c r="J20" s="206">
        <v>0</v>
      </c>
      <c r="K20" s="206">
        <v>0</v>
      </c>
      <c r="L20" s="206">
        <f>L26</f>
        <v>0.3877872</v>
      </c>
      <c r="M20" s="206">
        <v>0</v>
      </c>
      <c r="N20" s="206">
        <f>N27+N36+N21</f>
        <v>-5.8568128</v>
      </c>
      <c r="O20" s="234">
        <f>N20/G20</f>
        <v>-0.9379003939403645</v>
      </c>
      <c r="P20" s="206">
        <v>0</v>
      </c>
      <c r="Q20" s="206">
        <v>0</v>
      </c>
      <c r="R20" s="206">
        <v>0</v>
      </c>
      <c r="S20" s="206">
        <v>0</v>
      </c>
      <c r="T20" s="206">
        <f>N20</f>
        <v>-5.8568128</v>
      </c>
      <c r="U20" s="234">
        <f>O20</f>
        <v>-0.9379003939403645</v>
      </c>
      <c r="V20" s="206">
        <v>0</v>
      </c>
      <c r="W20" s="206">
        <v>0</v>
      </c>
      <c r="X20" s="121" t="s">
        <v>858</v>
      </c>
    </row>
    <row r="21" spans="1:24" s="123" customFormat="1" ht="47.25">
      <c r="A21" s="193" t="s">
        <v>905</v>
      </c>
      <c r="B21" s="194" t="s">
        <v>904</v>
      </c>
      <c r="C21" s="194" t="s">
        <v>858</v>
      </c>
      <c r="D21" s="206">
        <f aca="true" t="shared" si="0" ref="D21:D28">G21</f>
        <v>6.085</v>
      </c>
      <c r="E21" s="206">
        <v>0</v>
      </c>
      <c r="F21" s="206">
        <v>0</v>
      </c>
      <c r="G21" s="206">
        <f>G22+G23+G24+G25</f>
        <v>6.085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f>N22+N23+N24+N25</f>
        <v>-6.085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f>N21</f>
        <v>-6.085</v>
      </c>
      <c r="U21" s="234">
        <f>-1</f>
        <v>-1</v>
      </c>
      <c r="V21" s="206">
        <v>0</v>
      </c>
      <c r="W21" s="206">
        <v>0</v>
      </c>
      <c r="X21" s="121" t="s">
        <v>858</v>
      </c>
    </row>
    <row r="22" spans="1:24" s="123" customFormat="1" ht="31.5">
      <c r="A22" s="193" t="s">
        <v>22</v>
      </c>
      <c r="B22" s="194" t="s">
        <v>909</v>
      </c>
      <c r="C22" s="194" t="s">
        <v>906</v>
      </c>
      <c r="D22" s="206">
        <f t="shared" si="0"/>
        <v>3.6</v>
      </c>
      <c r="E22" s="206">
        <v>0</v>
      </c>
      <c r="F22" s="206">
        <v>0</v>
      </c>
      <c r="G22" s="206">
        <f>'Ф10'!G20</f>
        <v>3.6</v>
      </c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f>-G22</f>
        <v>-3.6</v>
      </c>
      <c r="O22" s="206">
        <v>0</v>
      </c>
      <c r="P22" s="206">
        <v>0</v>
      </c>
      <c r="Q22" s="206">
        <v>0</v>
      </c>
      <c r="R22" s="206">
        <v>0</v>
      </c>
      <c r="S22" s="206">
        <v>0</v>
      </c>
      <c r="T22" s="206">
        <f>N22</f>
        <v>-3.6</v>
      </c>
      <c r="U22" s="234">
        <f>U21</f>
        <v>-1</v>
      </c>
      <c r="V22" s="206">
        <v>0</v>
      </c>
      <c r="W22" s="206">
        <v>0</v>
      </c>
      <c r="X22" s="217" t="str">
        <f>'Ф10'!T20</f>
        <v>Продление срока эксплуатации. Перенос мероприятия на 2025 год.</v>
      </c>
    </row>
    <row r="23" spans="1:24" s="123" customFormat="1" ht="89.25">
      <c r="A23" s="193" t="s">
        <v>24</v>
      </c>
      <c r="B23" s="194" t="s">
        <v>910</v>
      </c>
      <c r="C23" s="194" t="s">
        <v>907</v>
      </c>
      <c r="D23" s="206">
        <f t="shared" si="0"/>
        <v>0.945</v>
      </c>
      <c r="E23" s="206">
        <v>0</v>
      </c>
      <c r="F23" s="206">
        <v>0</v>
      </c>
      <c r="G23" s="206">
        <f>'Ф10'!G21</f>
        <v>0.945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f>-G23</f>
        <v>-0.945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f>N23</f>
        <v>-0.945</v>
      </c>
      <c r="U23" s="234">
        <f>U22</f>
        <v>-1</v>
      </c>
      <c r="V23" s="206">
        <v>0</v>
      </c>
      <c r="W23" s="206">
        <v>0</v>
      </c>
      <c r="X23" s="217" t="s">
        <v>938</v>
      </c>
    </row>
    <row r="24" spans="1:24" s="123" customFormat="1" ht="38.25">
      <c r="A24" s="193" t="s">
        <v>26</v>
      </c>
      <c r="B24" s="194" t="s">
        <v>911</v>
      </c>
      <c r="C24" s="194" t="s">
        <v>908</v>
      </c>
      <c r="D24" s="206">
        <f t="shared" si="0"/>
        <v>1.18</v>
      </c>
      <c r="E24" s="206">
        <v>0</v>
      </c>
      <c r="F24" s="206">
        <v>0</v>
      </c>
      <c r="G24" s="206">
        <f>'Ф10'!G22</f>
        <v>1.18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f>-G24</f>
        <v>-1.18</v>
      </c>
      <c r="O24" s="206">
        <v>0</v>
      </c>
      <c r="P24" s="206">
        <v>0</v>
      </c>
      <c r="Q24" s="206">
        <v>0</v>
      </c>
      <c r="R24" s="206">
        <v>0</v>
      </c>
      <c r="S24" s="206">
        <v>0</v>
      </c>
      <c r="T24" s="206">
        <f>N24</f>
        <v>-1.18</v>
      </c>
      <c r="U24" s="234">
        <f>U23</f>
        <v>-1</v>
      </c>
      <c r="V24" s="206">
        <v>0</v>
      </c>
      <c r="W24" s="206">
        <v>0</v>
      </c>
      <c r="X24" s="217" t="s">
        <v>936</v>
      </c>
    </row>
    <row r="25" spans="1:24" s="120" customFormat="1" ht="38.25">
      <c r="A25" s="193" t="s">
        <v>913</v>
      </c>
      <c r="B25" s="194" t="s">
        <v>912</v>
      </c>
      <c r="C25" s="194" t="s">
        <v>914</v>
      </c>
      <c r="D25" s="207">
        <f t="shared" si="0"/>
        <v>0.36</v>
      </c>
      <c r="E25" s="207">
        <v>0</v>
      </c>
      <c r="F25" s="207">
        <v>0</v>
      </c>
      <c r="G25" s="206">
        <f>'Ф10'!G23</f>
        <v>0.36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f>-G25</f>
        <v>-0.36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f>N25</f>
        <v>-0.36</v>
      </c>
      <c r="U25" s="452">
        <f>U24</f>
        <v>-1</v>
      </c>
      <c r="V25" s="207">
        <v>0</v>
      </c>
      <c r="W25" s="207">
        <v>0</v>
      </c>
      <c r="X25" s="217" t="s">
        <v>936</v>
      </c>
    </row>
    <row r="26" spans="1:24" s="119" customFormat="1" ht="35.25" customHeight="1">
      <c r="A26" s="221" t="s">
        <v>891</v>
      </c>
      <c r="B26" s="222" t="s">
        <v>892</v>
      </c>
      <c r="C26" s="194" t="s">
        <v>858</v>
      </c>
      <c r="D26" s="204">
        <f t="shared" si="0"/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f>I27</f>
        <v>0.3877872</v>
      </c>
      <c r="J26" s="204">
        <v>0</v>
      </c>
      <c r="K26" s="204">
        <v>0</v>
      </c>
      <c r="L26" s="204">
        <f>L27</f>
        <v>0.3877872</v>
      </c>
      <c r="M26" s="204">
        <v>0</v>
      </c>
      <c r="N26" s="204">
        <f>N27</f>
        <v>0.2281872</v>
      </c>
      <c r="O26" s="451">
        <f>O27</f>
        <v>1.4297443609022558</v>
      </c>
      <c r="P26" s="204">
        <v>0</v>
      </c>
      <c r="Q26" s="204">
        <v>0</v>
      </c>
      <c r="R26" s="204">
        <v>0</v>
      </c>
      <c r="S26" s="204">
        <v>0</v>
      </c>
      <c r="T26" s="204">
        <f>T27</f>
        <v>0.2281872</v>
      </c>
      <c r="U26" s="451">
        <f>U27</f>
        <v>1.4297443609022558</v>
      </c>
      <c r="V26" s="204">
        <v>0</v>
      </c>
      <c r="W26" s="204">
        <v>0</v>
      </c>
      <c r="X26" s="217" t="s">
        <v>858</v>
      </c>
    </row>
    <row r="27" spans="1:24" ht="46.5" customHeight="1">
      <c r="A27" s="221" t="s">
        <v>489</v>
      </c>
      <c r="B27" s="223" t="s">
        <v>893</v>
      </c>
      <c r="C27" s="194" t="s">
        <v>858</v>
      </c>
      <c r="D27" s="203">
        <f t="shared" si="0"/>
        <v>0.1596</v>
      </c>
      <c r="E27" s="203">
        <v>0</v>
      </c>
      <c r="F27" s="203">
        <v>0</v>
      </c>
      <c r="G27" s="203">
        <f>G28</f>
        <v>0.1596</v>
      </c>
      <c r="H27" s="203">
        <v>0</v>
      </c>
      <c r="I27" s="203">
        <f>I28</f>
        <v>0.3877872</v>
      </c>
      <c r="J27" s="203">
        <v>0</v>
      </c>
      <c r="K27" s="203">
        <v>0</v>
      </c>
      <c r="L27" s="203">
        <f>L28</f>
        <v>0.3877872</v>
      </c>
      <c r="M27" s="203">
        <v>0</v>
      </c>
      <c r="N27" s="203">
        <f>N28</f>
        <v>0.2281872</v>
      </c>
      <c r="O27" s="232">
        <f>O28</f>
        <v>1.4297443609022558</v>
      </c>
      <c r="P27" s="203">
        <v>0</v>
      </c>
      <c r="Q27" s="203">
        <v>0</v>
      </c>
      <c r="R27" s="203">
        <v>0</v>
      </c>
      <c r="S27" s="203">
        <v>0</v>
      </c>
      <c r="T27" s="203">
        <f>N27</f>
        <v>0.2281872</v>
      </c>
      <c r="U27" s="232">
        <f>O27</f>
        <v>1.4297443609022558</v>
      </c>
      <c r="V27" s="203">
        <v>0</v>
      </c>
      <c r="W27" s="203">
        <v>0</v>
      </c>
      <c r="X27" s="218" t="s">
        <v>858</v>
      </c>
    </row>
    <row r="28" spans="1:24" ht="30.75" customHeight="1">
      <c r="A28" s="224" t="s">
        <v>491</v>
      </c>
      <c r="B28" s="225" t="s">
        <v>932</v>
      </c>
      <c r="C28" s="225" t="s">
        <v>894</v>
      </c>
      <c r="D28" s="203">
        <f t="shared" si="0"/>
        <v>0.1596</v>
      </c>
      <c r="E28" s="203">
        <v>0</v>
      </c>
      <c r="F28" s="203">
        <v>0</v>
      </c>
      <c r="G28" s="203">
        <f>'Ф10'!O26</f>
        <v>0.1596</v>
      </c>
      <c r="H28" s="203">
        <v>0</v>
      </c>
      <c r="I28" s="203">
        <f>'Ф10'!P26</f>
        <v>0.3877872</v>
      </c>
      <c r="J28" s="203">
        <v>0</v>
      </c>
      <c r="K28" s="203">
        <v>0</v>
      </c>
      <c r="L28" s="203">
        <f>I28</f>
        <v>0.3877872</v>
      </c>
      <c r="M28" s="203">
        <v>0</v>
      </c>
      <c r="N28" s="203">
        <f>L28-G28</f>
        <v>0.2281872</v>
      </c>
      <c r="O28" s="232">
        <f>N28/D28</f>
        <v>1.4297443609022558</v>
      </c>
      <c r="P28" s="203">
        <v>0</v>
      </c>
      <c r="Q28" s="203">
        <v>0</v>
      </c>
      <c r="R28" s="203">
        <v>0</v>
      </c>
      <c r="S28" s="203">
        <v>0</v>
      </c>
      <c r="T28" s="203">
        <f aca="true" t="shared" si="1" ref="T28:T38">N28</f>
        <v>0.2281872</v>
      </c>
      <c r="U28" s="232">
        <f aca="true" t="shared" si="2" ref="U28:U38">O28</f>
        <v>1.4297443609022558</v>
      </c>
      <c r="V28" s="203">
        <v>0</v>
      </c>
      <c r="W28" s="203">
        <v>0</v>
      </c>
      <c r="X28" s="218" t="str">
        <f>'Ф10'!T26</f>
        <v>Перенос мероприятий с 2021 г. на 2022 -2024 года</v>
      </c>
    </row>
    <row r="29" spans="1:24" ht="30" customHeight="1" hidden="1">
      <c r="A29" s="193"/>
      <c r="B29" s="196"/>
      <c r="C29" s="194"/>
      <c r="D29" s="203">
        <v>0</v>
      </c>
      <c r="E29" s="203">
        <v>0</v>
      </c>
      <c r="F29" s="203">
        <v>0</v>
      </c>
      <c r="G29" s="203">
        <v>0</v>
      </c>
      <c r="H29" s="203">
        <v>0</v>
      </c>
      <c r="I29" s="203">
        <v>0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  <c r="R29" s="203">
        <v>0</v>
      </c>
      <c r="S29" s="203">
        <v>0</v>
      </c>
      <c r="T29" s="203">
        <f t="shared" si="1"/>
        <v>0</v>
      </c>
      <c r="U29" s="232">
        <f t="shared" si="2"/>
        <v>0</v>
      </c>
      <c r="V29" s="203">
        <v>0</v>
      </c>
      <c r="W29" s="203">
        <v>0</v>
      </c>
      <c r="X29" s="218" t="s">
        <v>858</v>
      </c>
    </row>
    <row r="30" spans="1:24" ht="15.75" hidden="1">
      <c r="A30" s="193"/>
      <c r="B30" s="196"/>
      <c r="C30" s="194"/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f t="shared" si="1"/>
        <v>0</v>
      </c>
      <c r="U30" s="232">
        <f t="shared" si="2"/>
        <v>0</v>
      </c>
      <c r="V30" s="203">
        <v>0</v>
      </c>
      <c r="W30" s="203">
        <v>0</v>
      </c>
      <c r="X30" s="218" t="s">
        <v>858</v>
      </c>
    </row>
    <row r="31" spans="1:24" ht="15.75" hidden="1">
      <c r="A31" s="193"/>
      <c r="B31" s="194"/>
      <c r="C31" s="194"/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f t="shared" si="1"/>
        <v>0</v>
      </c>
      <c r="U31" s="232">
        <f t="shared" si="2"/>
        <v>0</v>
      </c>
      <c r="V31" s="203">
        <v>0</v>
      </c>
      <c r="W31" s="203">
        <v>0</v>
      </c>
      <c r="X31" s="218" t="s">
        <v>858</v>
      </c>
    </row>
    <row r="32" spans="1:24" s="119" customFormat="1" ht="15.75" hidden="1">
      <c r="A32" s="193"/>
      <c r="B32" s="194"/>
      <c r="C32" s="194"/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3">
        <f t="shared" si="1"/>
        <v>0</v>
      </c>
      <c r="U32" s="232">
        <f t="shared" si="2"/>
        <v>0</v>
      </c>
      <c r="V32" s="207">
        <v>0</v>
      </c>
      <c r="W32" s="207">
        <v>0</v>
      </c>
      <c r="X32" s="218" t="s">
        <v>858</v>
      </c>
    </row>
    <row r="33" spans="1:24" ht="15.75" hidden="1">
      <c r="A33" s="193"/>
      <c r="B33" s="196"/>
      <c r="C33" s="194"/>
      <c r="D33" s="203">
        <v>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3">
        <v>0</v>
      </c>
      <c r="S33" s="203">
        <v>0</v>
      </c>
      <c r="T33" s="203">
        <f t="shared" si="1"/>
        <v>0</v>
      </c>
      <c r="U33" s="232">
        <f t="shared" si="2"/>
        <v>0</v>
      </c>
      <c r="V33" s="203">
        <v>0</v>
      </c>
      <c r="W33" s="203">
        <v>0</v>
      </c>
      <c r="X33" s="218" t="s">
        <v>858</v>
      </c>
    </row>
    <row r="34" spans="1:24" ht="15.75" hidden="1">
      <c r="A34" s="193"/>
      <c r="B34" s="196"/>
      <c r="C34" s="194"/>
      <c r="D34" s="203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f t="shared" si="1"/>
        <v>0</v>
      </c>
      <c r="U34" s="232">
        <f t="shared" si="2"/>
        <v>0</v>
      </c>
      <c r="V34" s="203">
        <v>0</v>
      </c>
      <c r="W34" s="203">
        <v>0</v>
      </c>
      <c r="X34" s="218" t="s">
        <v>858</v>
      </c>
    </row>
    <row r="35" spans="1:24" ht="15.75" hidden="1">
      <c r="A35" s="193"/>
      <c r="B35" s="197"/>
      <c r="C35" s="193"/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3">
        <v>0</v>
      </c>
      <c r="T35" s="203">
        <f t="shared" si="1"/>
        <v>0</v>
      </c>
      <c r="U35" s="232">
        <f t="shared" si="2"/>
        <v>0</v>
      </c>
      <c r="V35" s="203">
        <v>0</v>
      </c>
      <c r="W35" s="203">
        <v>0</v>
      </c>
      <c r="X35" s="218" t="s">
        <v>858</v>
      </c>
    </row>
    <row r="36" spans="1:24" ht="31.5">
      <c r="A36" s="193" t="s">
        <v>36</v>
      </c>
      <c r="B36" s="193" t="s">
        <v>863</v>
      </c>
      <c r="C36" s="194" t="s">
        <v>858</v>
      </c>
      <c r="D36" s="203">
        <v>0</v>
      </c>
      <c r="E36" s="203">
        <v>0</v>
      </c>
      <c r="F36" s="203">
        <v>0</v>
      </c>
      <c r="G36" s="203">
        <f>G38</f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f>L38</f>
        <v>0</v>
      </c>
      <c r="M36" s="203">
        <v>0</v>
      </c>
      <c r="N36" s="203">
        <f>N38</f>
        <v>0</v>
      </c>
      <c r="O36" s="232">
        <v>0</v>
      </c>
      <c r="P36" s="203">
        <v>0</v>
      </c>
      <c r="Q36" s="203">
        <v>0</v>
      </c>
      <c r="R36" s="203">
        <v>0</v>
      </c>
      <c r="S36" s="203">
        <v>0</v>
      </c>
      <c r="T36" s="203">
        <f t="shared" si="1"/>
        <v>0</v>
      </c>
      <c r="U36" s="232">
        <f t="shared" si="2"/>
        <v>0</v>
      </c>
      <c r="V36" s="203">
        <v>0</v>
      </c>
      <c r="W36" s="203">
        <v>0</v>
      </c>
      <c r="X36" s="218" t="s">
        <v>858</v>
      </c>
    </row>
    <row r="37" spans="1:24" ht="15.75" collapsed="1">
      <c r="A37" s="193" t="s">
        <v>864</v>
      </c>
      <c r="B37" s="226" t="s">
        <v>895</v>
      </c>
      <c r="C37" s="226" t="s">
        <v>896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03">
        <v>0</v>
      </c>
      <c r="S37" s="203">
        <v>0</v>
      </c>
      <c r="T37" s="203">
        <f t="shared" si="1"/>
        <v>0</v>
      </c>
      <c r="U37" s="203">
        <f t="shared" si="2"/>
        <v>0</v>
      </c>
      <c r="V37" s="203">
        <v>0</v>
      </c>
      <c r="W37" s="203">
        <v>0</v>
      </c>
      <c r="X37" s="218" t="s">
        <v>858</v>
      </c>
    </row>
    <row r="38" spans="1:24" ht="15.75">
      <c r="A38" s="193" t="s">
        <v>899</v>
      </c>
      <c r="B38" s="226" t="s">
        <v>897</v>
      </c>
      <c r="C38" s="226" t="s">
        <v>898</v>
      </c>
      <c r="D38" s="203">
        <v>0</v>
      </c>
      <c r="E38" s="203">
        <v>0</v>
      </c>
      <c r="F38" s="203">
        <v>0</v>
      </c>
      <c r="G38" s="203">
        <f>'Ф10'!O36</f>
        <v>0</v>
      </c>
      <c r="H38" s="203">
        <v>0</v>
      </c>
      <c r="I38" s="203">
        <v>0</v>
      </c>
      <c r="J38" s="203">
        <v>0</v>
      </c>
      <c r="K38" s="203">
        <v>0</v>
      </c>
      <c r="L38" s="203">
        <f>'Ф10'!P36</f>
        <v>0</v>
      </c>
      <c r="M38" s="203">
        <v>0</v>
      </c>
      <c r="N38" s="203">
        <f>L38-G38</f>
        <v>0</v>
      </c>
      <c r="O38" s="232">
        <v>0</v>
      </c>
      <c r="P38" s="203">
        <v>0</v>
      </c>
      <c r="Q38" s="203">
        <v>0</v>
      </c>
      <c r="R38" s="203">
        <v>0</v>
      </c>
      <c r="S38" s="203">
        <v>0</v>
      </c>
      <c r="T38" s="203">
        <f t="shared" si="1"/>
        <v>0</v>
      </c>
      <c r="U38" s="232">
        <f t="shared" si="2"/>
        <v>0</v>
      </c>
      <c r="V38" s="203">
        <v>0</v>
      </c>
      <c r="W38" s="203">
        <v>0</v>
      </c>
      <c r="X38" s="218" t="s">
        <v>858</v>
      </c>
    </row>
    <row r="39" spans="1:24" ht="15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ht="15.75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5.75">
      <c r="A41" s="82"/>
      <c r="B41" s="86"/>
      <c r="C41" s="9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5.75">
      <c r="A45" s="82"/>
      <c r="B45" s="86"/>
      <c r="C45" s="9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15.75">
      <c r="A46" s="82"/>
      <c r="B46" s="86"/>
      <c r="C46" s="9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5.75">
      <c r="A47" s="82"/>
      <c r="B47" s="86"/>
      <c r="C47" s="94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15.75">
      <c r="A48" s="82"/>
      <c r="B48" s="86"/>
      <c r="C48" s="9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s="117" customFormat="1" ht="15.75" collapsed="1">
      <c r="A49" s="83"/>
      <c r="B49" s="87"/>
      <c r="C49" s="100"/>
      <c r="D49" s="115"/>
      <c r="E49" s="115"/>
      <c r="F49" s="115"/>
      <c r="G49" s="116"/>
      <c r="H49" s="116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114" customFormat="1" ht="15.75">
      <c r="A50" s="84"/>
      <c r="B50" s="88"/>
      <c r="C50" s="102"/>
      <c r="D50" s="112"/>
      <c r="E50" s="112"/>
      <c r="F50" s="112"/>
      <c r="G50" s="113"/>
      <c r="H50" s="113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1:24" s="111" customFormat="1" ht="15.75">
      <c r="A51" s="85"/>
      <c r="B51" s="89"/>
      <c r="C51" s="95"/>
      <c r="D51" s="91"/>
      <c r="E51" s="91"/>
      <c r="F51" s="91"/>
      <c r="G51" s="110"/>
      <c r="H51" s="110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s="111" customFormat="1" ht="15.75">
      <c r="A52" s="85"/>
      <c r="B52" s="89"/>
      <c r="C52" s="95"/>
      <c r="D52" s="91"/>
      <c r="E52" s="91"/>
      <c r="F52" s="91"/>
      <c r="G52" s="110"/>
      <c r="H52" s="11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</sheetData>
  <sheetProtection/>
  <mergeCells count="31">
    <mergeCell ref="V2:X2"/>
    <mergeCell ref="A3:X3"/>
    <mergeCell ref="I4:J4"/>
    <mergeCell ref="L4:M4"/>
    <mergeCell ref="I6:R6"/>
    <mergeCell ref="I7:R7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L9:M9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91" zoomScaleSheetLayoutView="91" zoomScalePageLayoutView="0" workbookViewId="0" topLeftCell="B16">
      <selection activeCell="C26" sqref="C26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00390625" style="1" customWidth="1"/>
    <col min="22" max="22" width="27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52" t="s">
        <v>3</v>
      </c>
      <c r="U2" s="252"/>
      <c r="V2" s="252"/>
    </row>
    <row r="3" spans="1:22" s="3" customFormat="1" ht="12">
      <c r="A3" s="274" t="s">
        <v>724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7:11" s="3" customFormat="1" ht="12">
      <c r="G4" s="4" t="s">
        <v>693</v>
      </c>
      <c r="H4" s="148" t="str">
        <f>'Ф11'!I4</f>
        <v>4</v>
      </c>
      <c r="I4" s="49" t="s">
        <v>725</v>
      </c>
      <c r="J4" s="148" t="str">
        <f>'Ф11'!L4</f>
        <v>2022</v>
      </c>
      <c r="K4" s="3" t="s">
        <v>695</v>
      </c>
    </row>
    <row r="5" ht="11.25" customHeight="1"/>
    <row r="6" spans="6:17" s="3" customFormat="1" ht="14.25">
      <c r="F6" s="4" t="s">
        <v>696</v>
      </c>
      <c r="G6" s="255" t="str">
        <f>'Ф11'!I6</f>
        <v>Общество с ограниченной ответственностью "ИнвестГрадСтрой"</v>
      </c>
      <c r="H6" s="255"/>
      <c r="I6" s="255"/>
      <c r="J6" s="255"/>
      <c r="K6" s="255"/>
      <c r="L6" s="255"/>
      <c r="M6" s="255"/>
      <c r="N6" s="255"/>
      <c r="O6" s="255"/>
      <c r="P6" s="255"/>
      <c r="Q6" s="53"/>
    </row>
    <row r="7" spans="7:17" s="2" customFormat="1" ht="12.75" customHeight="1">
      <c r="G7" s="249" t="s">
        <v>4</v>
      </c>
      <c r="H7" s="249"/>
      <c r="I7" s="249"/>
      <c r="J7" s="249"/>
      <c r="K7" s="249"/>
      <c r="L7" s="249"/>
      <c r="M7" s="249"/>
      <c r="N7" s="249"/>
      <c r="O7" s="249"/>
      <c r="P7" s="249"/>
      <c r="Q7" s="44"/>
    </row>
    <row r="8" ht="11.25" customHeight="1"/>
    <row r="9" spans="9:11" s="3" customFormat="1" ht="12">
      <c r="I9" s="4" t="s">
        <v>697</v>
      </c>
      <c r="J9" s="148" t="str">
        <f>'Ф11'!L9</f>
        <v>2022</v>
      </c>
      <c r="K9" s="3" t="s">
        <v>5</v>
      </c>
    </row>
    <row r="10" ht="11.25" customHeight="1"/>
    <row r="11" spans="7:20" s="3" customFormat="1" ht="14.25">
      <c r="G11" s="4" t="s">
        <v>698</v>
      </c>
      <c r="H11" s="280" t="str">
        <f>'Ф11'!K11</f>
        <v>Приказ Департамента тарифного регулирования Томской области от 31.10.2019 № 6-348 (в редакции Приказ ДТР от 29.10.2021 № 6-161)</v>
      </c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</row>
    <row r="12" spans="8:17" s="2" customFormat="1" ht="12.75" customHeight="1">
      <c r="H12" s="249" t="s">
        <v>6</v>
      </c>
      <c r="I12" s="249"/>
      <c r="J12" s="249"/>
      <c r="K12" s="249"/>
      <c r="L12" s="249"/>
      <c r="M12" s="249"/>
      <c r="N12" s="249"/>
      <c r="O12" s="249"/>
      <c r="P12" s="249"/>
      <c r="Q12" s="249"/>
    </row>
    <row r="13" ht="11.25" customHeight="1"/>
    <row r="14" spans="1:22" s="2" customFormat="1" ht="76.5" customHeight="1">
      <c r="A14" s="256" t="s">
        <v>699</v>
      </c>
      <c r="B14" s="256" t="s">
        <v>700</v>
      </c>
      <c r="C14" s="256" t="s">
        <v>701</v>
      </c>
      <c r="D14" s="256" t="s">
        <v>726</v>
      </c>
      <c r="E14" s="256" t="s">
        <v>922</v>
      </c>
      <c r="F14" s="277" t="s">
        <v>921</v>
      </c>
      <c r="G14" s="278"/>
      <c r="H14" s="277" t="s">
        <v>920</v>
      </c>
      <c r="I14" s="279"/>
      <c r="J14" s="279"/>
      <c r="K14" s="279"/>
      <c r="L14" s="279"/>
      <c r="M14" s="279"/>
      <c r="N14" s="279"/>
      <c r="O14" s="279"/>
      <c r="P14" s="279"/>
      <c r="Q14" s="278"/>
      <c r="R14" s="277" t="s">
        <v>727</v>
      </c>
      <c r="S14" s="278"/>
      <c r="T14" s="267" t="s">
        <v>728</v>
      </c>
      <c r="U14" s="269"/>
      <c r="V14" s="256" t="s">
        <v>705</v>
      </c>
    </row>
    <row r="15" spans="1:22" s="2" customFormat="1" ht="15" customHeight="1">
      <c r="A15" s="257"/>
      <c r="B15" s="257"/>
      <c r="C15" s="257"/>
      <c r="D15" s="257"/>
      <c r="E15" s="257"/>
      <c r="F15" s="275" t="s">
        <v>729</v>
      </c>
      <c r="G15" s="275" t="s">
        <v>730</v>
      </c>
      <c r="H15" s="277" t="s">
        <v>706</v>
      </c>
      <c r="I15" s="278"/>
      <c r="J15" s="277" t="s">
        <v>707</v>
      </c>
      <c r="K15" s="278"/>
      <c r="L15" s="277" t="s">
        <v>708</v>
      </c>
      <c r="M15" s="278"/>
      <c r="N15" s="277" t="s">
        <v>709</v>
      </c>
      <c r="O15" s="278"/>
      <c r="P15" s="277" t="s">
        <v>710</v>
      </c>
      <c r="Q15" s="278"/>
      <c r="R15" s="275" t="s">
        <v>729</v>
      </c>
      <c r="S15" s="275" t="s">
        <v>730</v>
      </c>
      <c r="T15" s="270"/>
      <c r="U15" s="272"/>
      <c r="V15" s="257"/>
    </row>
    <row r="16" spans="1:22" s="2" customFormat="1" ht="78" customHeight="1">
      <c r="A16" s="258"/>
      <c r="B16" s="258"/>
      <c r="C16" s="258"/>
      <c r="D16" s="258"/>
      <c r="E16" s="270"/>
      <c r="F16" s="276"/>
      <c r="G16" s="276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6"/>
      <c r="S16" s="276"/>
      <c r="T16" s="55" t="s">
        <v>731</v>
      </c>
      <c r="U16" s="55" t="s">
        <v>2</v>
      </c>
      <c r="V16" s="258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89" t="s">
        <v>857</v>
      </c>
      <c r="B18" s="190" t="s">
        <v>712</v>
      </c>
      <c r="C18" s="191" t="s">
        <v>858</v>
      </c>
      <c r="D18" s="124">
        <f>D24</f>
        <v>0.862</v>
      </c>
      <c r="E18" s="202">
        <f aca="true" t="shared" si="0" ref="E18:T18">E24+E34</f>
        <v>5.625416663333334</v>
      </c>
      <c r="F18" s="202">
        <f>F24</f>
        <v>0.862</v>
      </c>
      <c r="G18" s="202">
        <f>G24+G34+G19</f>
        <v>7.409</v>
      </c>
      <c r="H18" s="202">
        <f>H19+H24</f>
        <v>5.203833333333333</v>
      </c>
      <c r="I18" s="202">
        <f t="shared" si="0"/>
        <v>0.323156</v>
      </c>
      <c r="J18" s="204">
        <f t="shared" si="0"/>
        <v>0</v>
      </c>
      <c r="K18" s="204">
        <f t="shared" si="0"/>
        <v>0</v>
      </c>
      <c r="L18" s="204">
        <f t="shared" si="0"/>
        <v>0</v>
      </c>
      <c r="M18" s="204">
        <f t="shared" si="0"/>
        <v>0</v>
      </c>
      <c r="N18" s="204">
        <f t="shared" si="0"/>
        <v>0</v>
      </c>
      <c r="O18" s="204">
        <f t="shared" si="0"/>
        <v>0</v>
      </c>
      <c r="P18" s="202">
        <f>P24+P34+P19</f>
        <v>5.203833333333333</v>
      </c>
      <c r="Q18" s="204">
        <f t="shared" si="0"/>
        <v>0.323156</v>
      </c>
      <c r="R18" s="202">
        <f>R24</f>
        <v>0.7428552301112062</v>
      </c>
      <c r="S18" s="202">
        <f>S24+S34+S19</f>
        <v>7.085844</v>
      </c>
      <c r="T18" s="204">
        <f>T24+T19</f>
        <v>-4.880677333333333</v>
      </c>
      <c r="U18" s="233">
        <f>T18/P18</f>
        <v>-0.9379003939403645</v>
      </c>
      <c r="V18" s="96" t="s">
        <v>858</v>
      </c>
    </row>
    <row r="19" spans="1:22" s="2" customFormat="1" ht="18.75" customHeight="1">
      <c r="A19" s="193" t="s">
        <v>905</v>
      </c>
      <c r="B19" s="194" t="s">
        <v>904</v>
      </c>
      <c r="C19" s="194" t="s">
        <v>858</v>
      </c>
      <c r="D19" s="204">
        <v>0</v>
      </c>
      <c r="E19" s="204">
        <v>0</v>
      </c>
      <c r="F19" s="204">
        <v>0</v>
      </c>
      <c r="G19" s="204">
        <f>G20+G21+G22+G23</f>
        <v>5.071</v>
      </c>
      <c r="H19" s="204">
        <f>P19</f>
        <v>5.070833333333333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f>P20+P21+P22+P23</f>
        <v>5.070833333333333</v>
      </c>
      <c r="Q19" s="204">
        <v>0</v>
      </c>
      <c r="R19" s="204">
        <v>0</v>
      </c>
      <c r="S19" s="204">
        <f>G19</f>
        <v>5.071</v>
      </c>
      <c r="T19" s="204">
        <f>SUM(T20:T23)</f>
        <v>-5.070833333333333</v>
      </c>
      <c r="U19" s="451">
        <v>-1</v>
      </c>
      <c r="V19" s="217" t="s">
        <v>858</v>
      </c>
    </row>
    <row r="20" spans="1:22" s="2" customFormat="1" ht="40.5" customHeight="1">
      <c r="A20" s="193" t="s">
        <v>22</v>
      </c>
      <c r="B20" s="194" t="s">
        <v>909</v>
      </c>
      <c r="C20" s="194" t="s">
        <v>906</v>
      </c>
      <c r="D20" s="204">
        <v>0</v>
      </c>
      <c r="E20" s="204">
        <v>0</v>
      </c>
      <c r="F20" s="204">
        <v>0</v>
      </c>
      <c r="G20" s="204">
        <v>3</v>
      </c>
      <c r="H20" s="204">
        <f>P20</f>
        <v>3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f>'Ф11'!G22/1.2</f>
        <v>3</v>
      </c>
      <c r="Q20" s="204">
        <v>0</v>
      </c>
      <c r="R20" s="204">
        <v>0</v>
      </c>
      <c r="S20" s="204">
        <f>G20</f>
        <v>3</v>
      </c>
      <c r="T20" s="204">
        <f>-H20</f>
        <v>-3</v>
      </c>
      <c r="U20" s="451">
        <v>-1</v>
      </c>
      <c r="V20" s="217" t="str">
        <f>'Ф10'!T20</f>
        <v>Продление срока эксплуатации. Перенос мероприятия на 2025 год.</v>
      </c>
    </row>
    <row r="21" spans="1:22" s="2" customFormat="1" ht="80.25" customHeight="1">
      <c r="A21" s="193" t="s">
        <v>24</v>
      </c>
      <c r="B21" s="194" t="s">
        <v>910</v>
      </c>
      <c r="C21" s="194" t="s">
        <v>907</v>
      </c>
      <c r="D21" s="204">
        <v>0</v>
      </c>
      <c r="E21" s="204">
        <v>0</v>
      </c>
      <c r="F21" s="204">
        <v>0</v>
      </c>
      <c r="G21" s="204">
        <v>0.788</v>
      </c>
      <c r="H21" s="204">
        <f>P21</f>
        <v>0.7875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f>'Ф11'!G23/1.2</f>
        <v>0.7875</v>
      </c>
      <c r="Q21" s="204">
        <v>0</v>
      </c>
      <c r="R21" s="204">
        <v>0</v>
      </c>
      <c r="S21" s="204">
        <f>G21</f>
        <v>0.788</v>
      </c>
      <c r="T21" s="204">
        <f>-H21</f>
        <v>-0.7875</v>
      </c>
      <c r="U21" s="451">
        <v>-1</v>
      </c>
      <c r="V21" s="217" t="s">
        <v>938</v>
      </c>
    </row>
    <row r="22" spans="1:22" s="2" customFormat="1" ht="18.75" customHeight="1">
      <c r="A22" s="193" t="s">
        <v>26</v>
      </c>
      <c r="B22" s="194" t="s">
        <v>911</v>
      </c>
      <c r="C22" s="194" t="s">
        <v>908</v>
      </c>
      <c r="D22" s="204">
        <v>0</v>
      </c>
      <c r="E22" s="204">
        <v>0</v>
      </c>
      <c r="F22" s="204">
        <v>0</v>
      </c>
      <c r="G22" s="204">
        <v>0.983</v>
      </c>
      <c r="H22" s="204">
        <f>P22</f>
        <v>0.9833333333333333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f>'Ф11'!G24/1.2</f>
        <v>0.9833333333333333</v>
      </c>
      <c r="Q22" s="204">
        <v>0</v>
      </c>
      <c r="R22" s="204">
        <v>0</v>
      </c>
      <c r="S22" s="204">
        <f>G22</f>
        <v>0.983</v>
      </c>
      <c r="T22" s="204">
        <f>-H22</f>
        <v>-0.9833333333333333</v>
      </c>
      <c r="U22" s="451">
        <v>-1</v>
      </c>
      <c r="V22" s="217" t="s">
        <v>936</v>
      </c>
    </row>
    <row r="23" spans="1:22" s="2" customFormat="1" ht="51">
      <c r="A23" s="193" t="s">
        <v>913</v>
      </c>
      <c r="B23" s="194" t="s">
        <v>912</v>
      </c>
      <c r="C23" s="194" t="s">
        <v>914</v>
      </c>
      <c r="D23" s="204">
        <v>0</v>
      </c>
      <c r="E23" s="204">
        <v>0</v>
      </c>
      <c r="F23" s="204">
        <v>0</v>
      </c>
      <c r="G23" s="204">
        <v>0.3</v>
      </c>
      <c r="H23" s="204">
        <f>P23</f>
        <v>0.3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f>'Ф11'!G25/1.2</f>
        <v>0.3</v>
      </c>
      <c r="Q23" s="204">
        <v>0</v>
      </c>
      <c r="R23" s="204">
        <v>0</v>
      </c>
      <c r="S23" s="204">
        <f>G23</f>
        <v>0.3</v>
      </c>
      <c r="T23" s="204">
        <f>-H23</f>
        <v>-0.3</v>
      </c>
      <c r="U23" s="451">
        <v>-1</v>
      </c>
      <c r="V23" s="217" t="s">
        <v>936</v>
      </c>
    </row>
    <row r="24" spans="1:22" ht="25.5">
      <c r="A24" s="221" t="s">
        <v>891</v>
      </c>
      <c r="B24" s="222" t="s">
        <v>892</v>
      </c>
      <c r="C24" s="194" t="s">
        <v>858</v>
      </c>
      <c r="D24" s="104">
        <f>D25</f>
        <v>0.862</v>
      </c>
      <c r="E24" s="204">
        <f aca="true" t="shared" si="1" ref="E24:T25">E25</f>
        <v>0</v>
      </c>
      <c r="F24" s="204">
        <f t="shared" si="1"/>
        <v>0.862</v>
      </c>
      <c r="G24" s="204">
        <f t="shared" si="1"/>
        <v>2.338</v>
      </c>
      <c r="H24" s="204">
        <f t="shared" si="1"/>
        <v>0.133</v>
      </c>
      <c r="I24" s="204">
        <f t="shared" si="1"/>
        <v>0.323156</v>
      </c>
      <c r="J24" s="203">
        <f t="shared" si="1"/>
        <v>0</v>
      </c>
      <c r="K24" s="203">
        <f t="shared" si="1"/>
        <v>0</v>
      </c>
      <c r="L24" s="203">
        <f t="shared" si="1"/>
        <v>0</v>
      </c>
      <c r="M24" s="203">
        <f t="shared" si="1"/>
        <v>0</v>
      </c>
      <c r="N24" s="203">
        <f t="shared" si="1"/>
        <v>0</v>
      </c>
      <c r="O24" s="203">
        <f t="shared" si="1"/>
        <v>0</v>
      </c>
      <c r="P24" s="204">
        <f t="shared" si="1"/>
        <v>0.133</v>
      </c>
      <c r="Q24" s="203">
        <f t="shared" si="1"/>
        <v>0.323156</v>
      </c>
      <c r="R24" s="204">
        <f t="shared" si="1"/>
        <v>0.7428552301112062</v>
      </c>
      <c r="S24" s="204">
        <f t="shared" si="1"/>
        <v>2.014844</v>
      </c>
      <c r="T24" s="203">
        <f t="shared" si="1"/>
        <v>0.190156</v>
      </c>
      <c r="U24" s="232">
        <f>U25</f>
        <v>1.4297443609022555</v>
      </c>
      <c r="V24" s="217" t="s">
        <v>858</v>
      </c>
    </row>
    <row r="25" spans="1:22" ht="25.5">
      <c r="A25" s="221" t="s">
        <v>489</v>
      </c>
      <c r="B25" s="223" t="s">
        <v>893</v>
      </c>
      <c r="C25" s="194" t="s">
        <v>858</v>
      </c>
      <c r="D25" s="105">
        <f>D26</f>
        <v>0.862</v>
      </c>
      <c r="E25" s="203">
        <f t="shared" si="1"/>
        <v>0</v>
      </c>
      <c r="F25" s="203">
        <f t="shared" si="1"/>
        <v>0.862</v>
      </c>
      <c r="G25" s="203">
        <f t="shared" si="1"/>
        <v>2.338</v>
      </c>
      <c r="H25" s="203">
        <f t="shared" si="1"/>
        <v>0.133</v>
      </c>
      <c r="I25" s="203">
        <f t="shared" si="1"/>
        <v>0.323156</v>
      </c>
      <c r="J25" s="203">
        <f t="shared" si="1"/>
        <v>0</v>
      </c>
      <c r="K25" s="203">
        <f t="shared" si="1"/>
        <v>0</v>
      </c>
      <c r="L25" s="203">
        <f t="shared" si="1"/>
        <v>0</v>
      </c>
      <c r="M25" s="203">
        <f t="shared" si="1"/>
        <v>0</v>
      </c>
      <c r="N25" s="203">
        <f t="shared" si="1"/>
        <v>0</v>
      </c>
      <c r="O25" s="203">
        <f t="shared" si="1"/>
        <v>0</v>
      </c>
      <c r="P25" s="203">
        <f t="shared" si="1"/>
        <v>0.133</v>
      </c>
      <c r="Q25" s="203">
        <f t="shared" si="1"/>
        <v>0.323156</v>
      </c>
      <c r="R25" s="203">
        <f t="shared" si="1"/>
        <v>0.7428552301112062</v>
      </c>
      <c r="S25" s="203">
        <f t="shared" si="1"/>
        <v>2.014844</v>
      </c>
      <c r="T25" s="203">
        <f t="shared" si="1"/>
        <v>0.190156</v>
      </c>
      <c r="U25" s="232">
        <f>U26</f>
        <v>1.4297443609022555</v>
      </c>
      <c r="V25" s="218" t="s">
        <v>858</v>
      </c>
    </row>
    <row r="26" spans="1:22" ht="78.75">
      <c r="A26" s="224" t="s">
        <v>491</v>
      </c>
      <c r="B26" s="225" t="s">
        <v>932</v>
      </c>
      <c r="C26" s="225" t="s">
        <v>894</v>
      </c>
      <c r="D26" s="105">
        <v>0.862</v>
      </c>
      <c r="E26" s="203">
        <v>0</v>
      </c>
      <c r="F26" s="203">
        <f>D26</f>
        <v>0.862</v>
      </c>
      <c r="G26" s="203">
        <v>2.338</v>
      </c>
      <c r="H26" s="203">
        <f>P26</f>
        <v>0.133</v>
      </c>
      <c r="I26" s="203">
        <f>K26+M26+O26+Q26</f>
        <v>0.323156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f>'Ф11'!G28/1.2</f>
        <v>0.133</v>
      </c>
      <c r="Q26" s="203">
        <f>'[4]CO1'!$T$44/1000</f>
        <v>0.323156</v>
      </c>
      <c r="R26" s="203">
        <f>F26/G26*S26</f>
        <v>0.7428552301112062</v>
      </c>
      <c r="S26" s="203">
        <f>G26-Q26</f>
        <v>2.014844</v>
      </c>
      <c r="T26" s="203">
        <f>Q26-P26</f>
        <v>0.190156</v>
      </c>
      <c r="U26" s="232">
        <f>T26/P26</f>
        <v>1.4297443609022555</v>
      </c>
      <c r="V26" s="218" t="str">
        <f>'Ф11'!X28</f>
        <v>Перенос мероприятий с 2021 г. на 2022 -2024 года</v>
      </c>
    </row>
    <row r="27" spans="1:22" ht="15.75" hidden="1">
      <c r="A27" s="193"/>
      <c r="B27" s="196"/>
      <c r="C27" s="194"/>
      <c r="D27" s="105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107"/>
      <c r="V27" s="218" t="s">
        <v>858</v>
      </c>
    </row>
    <row r="28" spans="1:22" ht="15.75" hidden="1">
      <c r="A28" s="193"/>
      <c r="B28" s="196"/>
      <c r="C28" s="194"/>
      <c r="D28" s="105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107"/>
      <c r="V28" s="218" t="s">
        <v>858</v>
      </c>
    </row>
    <row r="29" spans="1:22" ht="15.75" hidden="1">
      <c r="A29" s="193"/>
      <c r="B29" s="194"/>
      <c r="C29" s="194"/>
      <c r="D29" s="105"/>
      <c r="E29" s="203"/>
      <c r="F29" s="203"/>
      <c r="G29" s="203"/>
      <c r="H29" s="203"/>
      <c r="I29" s="203"/>
      <c r="J29" s="204"/>
      <c r="K29" s="204"/>
      <c r="L29" s="204"/>
      <c r="M29" s="204"/>
      <c r="N29" s="204"/>
      <c r="O29" s="204"/>
      <c r="P29" s="203"/>
      <c r="Q29" s="204"/>
      <c r="R29" s="203"/>
      <c r="S29" s="203"/>
      <c r="T29" s="204"/>
      <c r="U29" s="107"/>
      <c r="V29" s="218" t="s">
        <v>858</v>
      </c>
    </row>
    <row r="30" spans="1:22" ht="15.75" hidden="1">
      <c r="A30" s="193"/>
      <c r="B30" s="194"/>
      <c r="C30" s="194"/>
      <c r="D30" s="104"/>
      <c r="E30" s="204"/>
      <c r="F30" s="204"/>
      <c r="G30" s="204"/>
      <c r="H30" s="204"/>
      <c r="I30" s="204"/>
      <c r="J30" s="203"/>
      <c r="K30" s="203"/>
      <c r="L30" s="203"/>
      <c r="M30" s="203"/>
      <c r="N30" s="203"/>
      <c r="O30" s="203"/>
      <c r="P30" s="204"/>
      <c r="Q30" s="203"/>
      <c r="R30" s="204"/>
      <c r="S30" s="204"/>
      <c r="T30" s="203"/>
      <c r="U30" s="106"/>
      <c r="V30" s="218" t="s">
        <v>858</v>
      </c>
    </row>
    <row r="31" spans="1:22" ht="15.75" hidden="1">
      <c r="A31" s="193"/>
      <c r="B31" s="196"/>
      <c r="C31" s="194"/>
      <c r="D31" s="105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107"/>
      <c r="V31" s="218" t="s">
        <v>858</v>
      </c>
    </row>
    <row r="32" spans="1:22" ht="15.75" hidden="1">
      <c r="A32" s="193"/>
      <c r="B32" s="196"/>
      <c r="C32" s="194"/>
      <c r="D32" s="105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107"/>
      <c r="V32" s="218" t="s">
        <v>858</v>
      </c>
    </row>
    <row r="33" spans="1:22" ht="15.75" hidden="1">
      <c r="A33" s="193"/>
      <c r="B33" s="197"/>
      <c r="C33" s="193"/>
      <c r="D33" s="105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107"/>
      <c r="V33" s="218" t="s">
        <v>858</v>
      </c>
    </row>
    <row r="34" spans="1:22" ht="31.5">
      <c r="A34" s="193" t="s">
        <v>36</v>
      </c>
      <c r="B34" s="193" t="s">
        <v>863</v>
      </c>
      <c r="C34" s="194" t="s">
        <v>858</v>
      </c>
      <c r="D34" s="203" t="s">
        <v>858</v>
      </c>
      <c r="E34" s="203">
        <f>E35+E36</f>
        <v>5.625416663333334</v>
      </c>
      <c r="F34" s="203" t="s">
        <v>858</v>
      </c>
      <c r="G34" s="203">
        <f aca="true" t="shared" si="2" ref="G34:Q34">G35+G36</f>
        <v>0</v>
      </c>
      <c r="H34" s="203">
        <f t="shared" si="2"/>
        <v>0</v>
      </c>
      <c r="I34" s="203">
        <f t="shared" si="2"/>
        <v>0</v>
      </c>
      <c r="J34" s="203">
        <f t="shared" si="2"/>
        <v>0</v>
      </c>
      <c r="K34" s="203">
        <f t="shared" si="2"/>
        <v>0</v>
      </c>
      <c r="L34" s="203">
        <f t="shared" si="2"/>
        <v>0</v>
      </c>
      <c r="M34" s="203">
        <f t="shared" si="2"/>
        <v>0</v>
      </c>
      <c r="N34" s="203">
        <f t="shared" si="2"/>
        <v>0</v>
      </c>
      <c r="O34" s="203">
        <f t="shared" si="2"/>
        <v>0</v>
      </c>
      <c r="P34" s="203">
        <f t="shared" si="2"/>
        <v>0</v>
      </c>
      <c r="Q34" s="203">
        <f t="shared" si="2"/>
        <v>0</v>
      </c>
      <c r="R34" s="203" t="s">
        <v>858</v>
      </c>
      <c r="S34" s="203">
        <f>S35+S36</f>
        <v>0</v>
      </c>
      <c r="T34" s="203">
        <f>T35+T36</f>
        <v>0</v>
      </c>
      <c r="U34" s="232">
        <v>0</v>
      </c>
      <c r="V34" s="218" t="s">
        <v>858</v>
      </c>
    </row>
    <row r="35" spans="1:22" ht="15.75" collapsed="1">
      <c r="A35" s="193" t="s">
        <v>864</v>
      </c>
      <c r="B35" s="226" t="s">
        <v>895</v>
      </c>
      <c r="C35" s="226" t="s">
        <v>896</v>
      </c>
      <c r="D35" s="203" t="s">
        <v>858</v>
      </c>
      <c r="E35" s="203">
        <f>'[3]Ф2'!$M$31</f>
        <v>4.08333333</v>
      </c>
      <c r="F35" s="203" t="s">
        <v>858</v>
      </c>
      <c r="G35" s="203">
        <v>0</v>
      </c>
      <c r="H35" s="203">
        <f>P35</f>
        <v>0</v>
      </c>
      <c r="I35" s="203">
        <f>K35+M35+O35+Q35</f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f>G35</f>
        <v>0</v>
      </c>
      <c r="Q35" s="203">
        <v>0</v>
      </c>
      <c r="R35" s="203" t="s">
        <v>858</v>
      </c>
      <c r="S35" s="203">
        <f>G35</f>
        <v>0</v>
      </c>
      <c r="T35" s="107">
        <v>0</v>
      </c>
      <c r="U35" s="107">
        <v>0</v>
      </c>
      <c r="V35" s="218" t="s">
        <v>858</v>
      </c>
    </row>
    <row r="36" spans="1:22" ht="15.75">
      <c r="A36" s="193" t="s">
        <v>899</v>
      </c>
      <c r="B36" s="226" t="s">
        <v>897</v>
      </c>
      <c r="C36" s="226" t="s">
        <v>898</v>
      </c>
      <c r="D36" s="203" t="s">
        <v>858</v>
      </c>
      <c r="E36" s="203">
        <f>'Ф10'!E36/1.2</f>
        <v>1.5420833333333335</v>
      </c>
      <c r="F36" s="203" t="s">
        <v>858</v>
      </c>
      <c r="G36" s="94">
        <v>0</v>
      </c>
      <c r="H36" s="203">
        <f>G36</f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105">
        <f>H36</f>
        <v>0</v>
      </c>
      <c r="Q36" s="94">
        <v>0</v>
      </c>
      <c r="R36" s="203" t="s">
        <v>858</v>
      </c>
      <c r="S36" s="94">
        <v>0</v>
      </c>
      <c r="T36" s="107">
        <f>Q36-P36</f>
        <v>0</v>
      </c>
      <c r="U36" s="232">
        <v>0</v>
      </c>
      <c r="V36" s="218" t="s">
        <v>858</v>
      </c>
    </row>
    <row r="37" spans="1:22" ht="15.75">
      <c r="A37" s="82"/>
      <c r="B37" s="86"/>
      <c r="C37" s="94"/>
      <c r="D37" s="105"/>
      <c r="E37" s="94"/>
      <c r="F37" s="94"/>
      <c r="G37" s="94"/>
      <c r="H37" s="105"/>
      <c r="I37" s="94"/>
      <c r="J37" s="94"/>
      <c r="K37" s="94"/>
      <c r="L37" s="94"/>
      <c r="M37" s="94"/>
      <c r="N37" s="94"/>
      <c r="O37" s="94"/>
      <c r="P37" s="105"/>
      <c r="Q37" s="94"/>
      <c r="R37" s="94"/>
      <c r="S37" s="94"/>
      <c r="T37" s="94"/>
      <c r="U37" s="94"/>
      <c r="V37" s="94"/>
    </row>
    <row r="38" spans="1:22" ht="15.75" collapsed="1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>
      <c r="A43" s="82"/>
      <c r="B43" s="86"/>
      <c r="C43" s="94"/>
      <c r="D43" s="105"/>
      <c r="E43" s="94"/>
      <c r="F43" s="94"/>
      <c r="G43" s="94"/>
      <c r="H43" s="105"/>
      <c r="I43" s="94"/>
      <c r="J43" s="94"/>
      <c r="K43" s="94"/>
      <c r="L43" s="94"/>
      <c r="M43" s="94"/>
      <c r="N43" s="94"/>
      <c r="O43" s="94"/>
      <c r="P43" s="105"/>
      <c r="Q43" s="94"/>
      <c r="R43" s="94"/>
      <c r="S43" s="94"/>
      <c r="T43" s="94"/>
      <c r="U43" s="94"/>
      <c r="V43" s="94"/>
    </row>
    <row r="44" spans="1:22" ht="15.75">
      <c r="A44" s="82"/>
      <c r="B44" s="86"/>
      <c r="C44" s="94"/>
      <c r="D44" s="105"/>
      <c r="E44" s="94"/>
      <c r="F44" s="94"/>
      <c r="G44" s="94"/>
      <c r="H44" s="105"/>
      <c r="I44" s="94"/>
      <c r="J44" s="94"/>
      <c r="K44" s="94"/>
      <c r="L44" s="94"/>
      <c r="M44" s="94"/>
      <c r="N44" s="94"/>
      <c r="O44" s="94"/>
      <c r="P44" s="105"/>
      <c r="Q44" s="94"/>
      <c r="R44" s="94"/>
      <c r="S44" s="94"/>
      <c r="T44" s="94"/>
      <c r="U44" s="94"/>
      <c r="V44" s="94"/>
    </row>
    <row r="45" spans="1:22" ht="15.75">
      <c r="A45" s="82"/>
      <c r="B45" s="86"/>
      <c r="C45" s="94"/>
      <c r="D45" s="105"/>
      <c r="E45" s="94"/>
      <c r="F45" s="94"/>
      <c r="G45" s="94"/>
      <c r="H45" s="105"/>
      <c r="I45" s="94"/>
      <c r="J45" s="94"/>
      <c r="K45" s="94"/>
      <c r="L45" s="94"/>
      <c r="M45" s="94"/>
      <c r="N45" s="94"/>
      <c r="O45" s="94"/>
      <c r="P45" s="105"/>
      <c r="Q45" s="94"/>
      <c r="R45" s="94"/>
      <c r="S45" s="94"/>
      <c r="T45" s="94"/>
      <c r="U45" s="94"/>
      <c r="V45" s="94"/>
    </row>
    <row r="46" spans="1:22" ht="15.75">
      <c r="A46" s="82"/>
      <c r="B46" s="86"/>
      <c r="C46" s="94"/>
      <c r="D46" s="105"/>
      <c r="E46" s="94"/>
      <c r="F46" s="94"/>
      <c r="G46" s="94"/>
      <c r="H46" s="105"/>
      <c r="I46" s="94"/>
      <c r="J46" s="94"/>
      <c r="K46" s="94"/>
      <c r="L46" s="94"/>
      <c r="M46" s="94"/>
      <c r="N46" s="94"/>
      <c r="O46" s="94"/>
      <c r="P46" s="105"/>
      <c r="Q46" s="94"/>
      <c r="R46" s="94"/>
      <c r="S46" s="94"/>
      <c r="T46" s="94"/>
      <c r="U46" s="94"/>
      <c r="V46" s="94"/>
    </row>
    <row r="47" spans="1:22" ht="15.75" collapsed="1">
      <c r="A47" s="83"/>
      <c r="B47" s="87"/>
      <c r="C47" s="100"/>
      <c r="D47" s="125"/>
      <c r="E47" s="100"/>
      <c r="F47" s="125"/>
      <c r="G47" s="125"/>
      <c r="H47" s="125"/>
      <c r="I47" s="100"/>
      <c r="J47" s="100"/>
      <c r="K47" s="100"/>
      <c r="L47" s="100"/>
      <c r="M47" s="100"/>
      <c r="N47" s="100"/>
      <c r="O47" s="100"/>
      <c r="P47" s="125"/>
      <c r="Q47" s="100"/>
      <c r="R47" s="100"/>
      <c r="S47" s="100"/>
      <c r="T47" s="100"/>
      <c r="U47" s="100"/>
      <c r="V47" s="100"/>
    </row>
    <row r="48" spans="1:22" ht="15.75">
      <c r="A48" s="84"/>
      <c r="B48" s="88"/>
      <c r="C48" s="102"/>
      <c r="D48" s="126"/>
      <c r="E48" s="128"/>
      <c r="F48" s="126"/>
      <c r="G48" s="126"/>
      <c r="H48" s="126"/>
      <c r="I48" s="128"/>
      <c r="J48" s="128"/>
      <c r="K48" s="128"/>
      <c r="L48" s="128"/>
      <c r="M48" s="128"/>
      <c r="N48" s="128"/>
      <c r="O48" s="128"/>
      <c r="P48" s="126"/>
      <c r="Q48" s="128"/>
      <c r="R48" s="128"/>
      <c r="S48" s="128"/>
      <c r="T48" s="128"/>
      <c r="U48" s="128"/>
      <c r="V48" s="128"/>
    </row>
    <row r="49" spans="1:22" ht="15.75">
      <c r="A49" s="85"/>
      <c r="B49" s="89"/>
      <c r="C49" s="95"/>
      <c r="D49" s="127"/>
      <c r="E49" s="95"/>
      <c r="F49" s="127"/>
      <c r="G49" s="127"/>
      <c r="H49" s="127"/>
      <c r="I49" s="95"/>
      <c r="J49" s="95"/>
      <c r="K49" s="95"/>
      <c r="L49" s="95"/>
      <c r="M49" s="95"/>
      <c r="N49" s="95"/>
      <c r="O49" s="95"/>
      <c r="P49" s="127"/>
      <c r="Q49" s="95"/>
      <c r="R49" s="95"/>
      <c r="S49" s="95"/>
      <c r="T49" s="95"/>
      <c r="U49" s="95"/>
      <c r="V49" s="95"/>
    </row>
    <row r="50" spans="1:22" ht="15.75">
      <c r="A50" s="85"/>
      <c r="B50" s="89"/>
      <c r="C50" s="95"/>
      <c r="D50" s="127"/>
      <c r="E50" s="95"/>
      <c r="F50" s="127"/>
      <c r="G50" s="127"/>
      <c r="H50" s="127"/>
      <c r="I50" s="95"/>
      <c r="J50" s="95"/>
      <c r="K50" s="95"/>
      <c r="L50" s="95"/>
      <c r="M50" s="95"/>
      <c r="N50" s="95"/>
      <c r="O50" s="95"/>
      <c r="P50" s="127"/>
      <c r="Q50" s="95"/>
      <c r="R50" s="95"/>
      <c r="S50" s="95"/>
      <c r="T50" s="95"/>
      <c r="U50" s="95"/>
      <c r="V50" s="95"/>
    </row>
  </sheetData>
  <sheetProtection/>
  <mergeCells count="25">
    <mergeCell ref="T2:V2"/>
    <mergeCell ref="A3:V3"/>
    <mergeCell ref="G6:P6"/>
    <mergeCell ref="G7:P7"/>
    <mergeCell ref="H12:Q12"/>
    <mergeCell ref="H11:T11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2"/>
  <sheetViews>
    <sheetView view="pageBreakPreview" zoomScale="85" zoomScaleSheetLayoutView="85" zoomScalePageLayoutView="0" workbookViewId="0" topLeftCell="AL15">
      <selection activeCell="CA23" sqref="CA23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7" width="5.375" style="1" customWidth="1"/>
    <col min="8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301" t="s">
        <v>3</v>
      </c>
      <c r="BZ2" s="301"/>
      <c r="CA2" s="301"/>
    </row>
    <row r="3" spans="1:39" s="59" customFormat="1" ht="9.75">
      <c r="A3" s="302" t="s">
        <v>733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</row>
    <row r="4" spans="14:20" s="59" customFormat="1" ht="12.75">
      <c r="N4" s="60" t="s">
        <v>693</v>
      </c>
      <c r="O4" s="254" t="str">
        <f>'Ф12'!H4</f>
        <v>4</v>
      </c>
      <c r="P4" s="303"/>
      <c r="Q4" s="302" t="s">
        <v>725</v>
      </c>
      <c r="R4" s="302"/>
      <c r="S4" s="147" t="str">
        <f>'Ф12'!J4</f>
        <v>2022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303" t="str">
        <f>'Ф12'!G6</f>
        <v>Общество с ограниченной ответственностью "ИнвестГрадСтрой"</v>
      </c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4:37" s="61" customFormat="1" ht="10.5" customHeight="1">
      <c r="N7" s="297" t="s">
        <v>4</v>
      </c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7" t="str">
        <f>'Ф12'!J9</f>
        <v>2022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300" t="str">
        <f>'Ф12'!H11</f>
        <v>Приказ Департамента тарифного регулирования Томской области от 31.10.2019 № 6-348 (в редакции Приказ ДТР от 29.10.2021 № 6-161)</v>
      </c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</row>
    <row r="12" spans="17:32" s="61" customFormat="1" ht="8.25">
      <c r="Q12" s="297" t="s">
        <v>6</v>
      </c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95" t="s">
        <v>699</v>
      </c>
      <c r="B14" s="295" t="s">
        <v>700</v>
      </c>
      <c r="C14" s="295" t="s">
        <v>701</v>
      </c>
      <c r="D14" s="295" t="s">
        <v>734</v>
      </c>
      <c r="E14" s="298" t="s">
        <v>735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84" t="s">
        <v>923</v>
      </c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5"/>
      <c r="BW14" s="286" t="s">
        <v>736</v>
      </c>
      <c r="BX14" s="287"/>
      <c r="BY14" s="287"/>
      <c r="BZ14" s="288"/>
      <c r="CA14" s="295" t="s">
        <v>705</v>
      </c>
    </row>
    <row r="15" spans="1:79" s="64" customFormat="1" ht="15" customHeight="1">
      <c r="A15" s="296"/>
      <c r="B15" s="296"/>
      <c r="C15" s="296"/>
      <c r="D15" s="296"/>
      <c r="E15" s="283" t="s">
        <v>0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2"/>
      <c r="AN15" s="283" t="s">
        <v>1</v>
      </c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2"/>
      <c r="BW15" s="289"/>
      <c r="BX15" s="290"/>
      <c r="BY15" s="290"/>
      <c r="BZ15" s="291"/>
      <c r="CA15" s="296"/>
    </row>
    <row r="16" spans="1:79" s="64" customFormat="1" ht="15" customHeight="1">
      <c r="A16" s="296"/>
      <c r="B16" s="296"/>
      <c r="C16" s="296"/>
      <c r="D16" s="296"/>
      <c r="E16" s="283" t="s">
        <v>706</v>
      </c>
      <c r="F16" s="281"/>
      <c r="G16" s="281"/>
      <c r="H16" s="281"/>
      <c r="I16" s="281"/>
      <c r="J16" s="281"/>
      <c r="K16" s="282"/>
      <c r="L16" s="283" t="s">
        <v>707</v>
      </c>
      <c r="M16" s="281"/>
      <c r="N16" s="281"/>
      <c r="O16" s="281"/>
      <c r="P16" s="281"/>
      <c r="Q16" s="281"/>
      <c r="R16" s="282"/>
      <c r="S16" s="283" t="s">
        <v>708</v>
      </c>
      <c r="T16" s="281"/>
      <c r="U16" s="281"/>
      <c r="V16" s="281"/>
      <c r="W16" s="281"/>
      <c r="X16" s="281"/>
      <c r="Y16" s="282"/>
      <c r="Z16" s="283" t="s">
        <v>709</v>
      </c>
      <c r="AA16" s="281"/>
      <c r="AB16" s="281"/>
      <c r="AC16" s="281"/>
      <c r="AD16" s="281"/>
      <c r="AE16" s="281"/>
      <c r="AF16" s="282"/>
      <c r="AG16" s="283" t="s">
        <v>710</v>
      </c>
      <c r="AH16" s="281"/>
      <c r="AI16" s="281"/>
      <c r="AJ16" s="281"/>
      <c r="AK16" s="281"/>
      <c r="AL16" s="281"/>
      <c r="AM16" s="282"/>
      <c r="AN16" s="283" t="s">
        <v>706</v>
      </c>
      <c r="AO16" s="281"/>
      <c r="AP16" s="281"/>
      <c r="AQ16" s="281"/>
      <c r="AR16" s="281"/>
      <c r="AS16" s="281"/>
      <c r="AT16" s="282"/>
      <c r="AU16" s="283" t="s">
        <v>707</v>
      </c>
      <c r="AV16" s="281"/>
      <c r="AW16" s="281"/>
      <c r="AX16" s="281"/>
      <c r="AY16" s="281"/>
      <c r="AZ16" s="281"/>
      <c r="BA16" s="282"/>
      <c r="BB16" s="283" t="s">
        <v>708</v>
      </c>
      <c r="BC16" s="281"/>
      <c r="BD16" s="281"/>
      <c r="BE16" s="281"/>
      <c r="BF16" s="281"/>
      <c r="BG16" s="281"/>
      <c r="BH16" s="282"/>
      <c r="BI16" s="283" t="s">
        <v>709</v>
      </c>
      <c r="BJ16" s="281"/>
      <c r="BK16" s="281"/>
      <c r="BL16" s="281"/>
      <c r="BM16" s="281"/>
      <c r="BN16" s="281"/>
      <c r="BO16" s="282"/>
      <c r="BP16" s="283" t="s">
        <v>710</v>
      </c>
      <c r="BQ16" s="281"/>
      <c r="BR16" s="281"/>
      <c r="BS16" s="281"/>
      <c r="BT16" s="281"/>
      <c r="BU16" s="281"/>
      <c r="BV16" s="282"/>
      <c r="BW16" s="292"/>
      <c r="BX16" s="293"/>
      <c r="BY16" s="293"/>
      <c r="BZ16" s="294"/>
      <c r="CA16" s="296"/>
    </row>
    <row r="17" spans="1:79" s="64" customFormat="1" ht="30" customHeight="1">
      <c r="A17" s="296"/>
      <c r="B17" s="296"/>
      <c r="C17" s="296"/>
      <c r="D17" s="296"/>
      <c r="E17" s="65" t="s">
        <v>737</v>
      </c>
      <c r="F17" s="283" t="s">
        <v>738</v>
      </c>
      <c r="G17" s="281"/>
      <c r="H17" s="281"/>
      <c r="I17" s="281"/>
      <c r="J17" s="281"/>
      <c r="K17" s="282"/>
      <c r="L17" s="65" t="s">
        <v>737</v>
      </c>
      <c r="M17" s="283" t="s">
        <v>738</v>
      </c>
      <c r="N17" s="281"/>
      <c r="O17" s="281"/>
      <c r="P17" s="281"/>
      <c r="Q17" s="281"/>
      <c r="R17" s="282"/>
      <c r="S17" s="65" t="s">
        <v>737</v>
      </c>
      <c r="T17" s="283" t="s">
        <v>738</v>
      </c>
      <c r="U17" s="281"/>
      <c r="V17" s="281"/>
      <c r="W17" s="281"/>
      <c r="X17" s="281"/>
      <c r="Y17" s="282"/>
      <c r="Z17" s="65" t="s">
        <v>737</v>
      </c>
      <c r="AA17" s="283" t="s">
        <v>738</v>
      </c>
      <c r="AB17" s="281"/>
      <c r="AC17" s="281"/>
      <c r="AD17" s="281"/>
      <c r="AE17" s="281"/>
      <c r="AF17" s="282"/>
      <c r="AG17" s="65" t="s">
        <v>737</v>
      </c>
      <c r="AH17" s="283" t="s">
        <v>738</v>
      </c>
      <c r="AI17" s="281"/>
      <c r="AJ17" s="281"/>
      <c r="AK17" s="281"/>
      <c r="AL17" s="281"/>
      <c r="AM17" s="282"/>
      <c r="AN17" s="65" t="s">
        <v>737</v>
      </c>
      <c r="AO17" s="283" t="s">
        <v>738</v>
      </c>
      <c r="AP17" s="281"/>
      <c r="AQ17" s="281"/>
      <c r="AR17" s="281"/>
      <c r="AS17" s="281"/>
      <c r="AT17" s="282"/>
      <c r="AU17" s="65" t="s">
        <v>737</v>
      </c>
      <c r="AV17" s="283" t="s">
        <v>738</v>
      </c>
      <c r="AW17" s="281"/>
      <c r="AX17" s="281"/>
      <c r="AY17" s="281"/>
      <c r="AZ17" s="281"/>
      <c r="BA17" s="282"/>
      <c r="BB17" s="65" t="s">
        <v>737</v>
      </c>
      <c r="BC17" s="283" t="s">
        <v>738</v>
      </c>
      <c r="BD17" s="281"/>
      <c r="BE17" s="281"/>
      <c r="BF17" s="281"/>
      <c r="BG17" s="281"/>
      <c r="BH17" s="282"/>
      <c r="BI17" s="65" t="s">
        <v>737</v>
      </c>
      <c r="BJ17" s="283" t="s">
        <v>738</v>
      </c>
      <c r="BK17" s="281"/>
      <c r="BL17" s="281"/>
      <c r="BM17" s="281"/>
      <c r="BN17" s="281"/>
      <c r="BO17" s="282"/>
      <c r="BP17" s="65" t="s">
        <v>737</v>
      </c>
      <c r="BQ17" s="283" t="s">
        <v>738</v>
      </c>
      <c r="BR17" s="281"/>
      <c r="BS17" s="281"/>
      <c r="BT17" s="281"/>
      <c r="BU17" s="281"/>
      <c r="BV17" s="282"/>
      <c r="BW17" s="283" t="s">
        <v>737</v>
      </c>
      <c r="BX17" s="282"/>
      <c r="BY17" s="281" t="s">
        <v>738</v>
      </c>
      <c r="BZ17" s="282"/>
      <c r="CA17" s="296"/>
    </row>
    <row r="18" spans="1:79" s="64" customFormat="1" ht="45" customHeight="1">
      <c r="A18" s="296"/>
      <c r="B18" s="296"/>
      <c r="C18" s="296"/>
      <c r="D18" s="296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96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6" customFormat="1" ht="25.5" customHeight="1">
      <c r="A20" s="189" t="s">
        <v>857</v>
      </c>
      <c r="B20" s="190" t="s">
        <v>712</v>
      </c>
      <c r="C20" s="191" t="s">
        <v>858</v>
      </c>
      <c r="D20" s="122">
        <f>D21+D27</f>
        <v>7.409</v>
      </c>
      <c r="E20" s="145">
        <f>E25+E34+E36</f>
        <v>0</v>
      </c>
      <c r="F20" s="206">
        <f>F26+F21</f>
        <v>5.204</v>
      </c>
      <c r="G20" s="206">
        <f aca="true" t="shared" si="0" ref="G20:G25">AI20</f>
        <v>3.19</v>
      </c>
      <c r="H20" s="145">
        <v>0</v>
      </c>
      <c r="I20" s="145">
        <v>0</v>
      </c>
      <c r="J20" s="145">
        <v>0</v>
      </c>
      <c r="K20" s="145">
        <f>AM20</f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5">
        <v>0</v>
      </c>
      <c r="AG20" s="145">
        <f>AG25+AG34+AG36</f>
        <v>0</v>
      </c>
      <c r="AH20" s="206">
        <f>F20</f>
        <v>5.204</v>
      </c>
      <c r="AI20" s="206">
        <f>AI21</f>
        <v>3.19</v>
      </c>
      <c r="AJ20" s="145">
        <v>0</v>
      </c>
      <c r="AK20" s="145">
        <v>0</v>
      </c>
      <c r="AL20" s="145">
        <v>0</v>
      </c>
      <c r="AM20" s="145">
        <f>AM37</f>
        <v>0</v>
      </c>
      <c r="AN20" s="145">
        <f>AN25+AN34+AN36</f>
        <v>0</v>
      </c>
      <c r="AO20" s="206">
        <f>AO25+AO21+AO26</f>
        <v>0.323156</v>
      </c>
      <c r="AP20" s="145">
        <v>0</v>
      </c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5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0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f>BP25+BP34+BP36</f>
        <v>0</v>
      </c>
      <c r="BQ20" s="206">
        <f>BQ25+BQ21+BQ26</f>
        <v>0.323156</v>
      </c>
      <c r="BR20" s="145">
        <v>0</v>
      </c>
      <c r="BS20" s="145">
        <v>0</v>
      </c>
      <c r="BT20" s="145">
        <v>0</v>
      </c>
      <c r="BU20" s="145">
        <v>0</v>
      </c>
      <c r="BV20" s="145">
        <f>BV26</f>
        <v>0</v>
      </c>
      <c r="BW20" s="145">
        <v>0</v>
      </c>
      <c r="BX20" s="145">
        <v>0</v>
      </c>
      <c r="BY20" s="206">
        <f>BY21+BY26</f>
        <v>-4.880844</v>
      </c>
      <c r="BZ20" s="234">
        <f>BY20/AH20</f>
        <v>-0.9379023827824751</v>
      </c>
      <c r="CA20" s="145" t="s">
        <v>858</v>
      </c>
    </row>
    <row r="21" spans="1:79" s="146" customFormat="1" ht="25.5" customHeight="1">
      <c r="A21" s="193" t="s">
        <v>905</v>
      </c>
      <c r="B21" s="194" t="s">
        <v>904</v>
      </c>
      <c r="C21" s="194" t="s">
        <v>858</v>
      </c>
      <c r="D21" s="122">
        <f>D22+D23+D24+D25</f>
        <v>5.071</v>
      </c>
      <c r="E21" s="145">
        <v>0</v>
      </c>
      <c r="F21" s="206">
        <f>D21</f>
        <v>5.071</v>
      </c>
      <c r="G21" s="206">
        <f t="shared" si="0"/>
        <v>3.19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5">
        <v>0</v>
      </c>
      <c r="AG21" s="145">
        <v>0</v>
      </c>
      <c r="AH21" s="206">
        <f>F21</f>
        <v>5.071</v>
      </c>
      <c r="AI21" s="206">
        <f>AI22+AI23+AI24+AI25</f>
        <v>3.19</v>
      </c>
      <c r="AJ21" s="145">
        <v>0</v>
      </c>
      <c r="AK21" s="145">
        <v>0</v>
      </c>
      <c r="AL21" s="145">
        <v>0</v>
      </c>
      <c r="AM21" s="145">
        <v>0</v>
      </c>
      <c r="AN21" s="145">
        <v>0</v>
      </c>
      <c r="AO21" s="145">
        <v>0</v>
      </c>
      <c r="AP21" s="145">
        <v>0</v>
      </c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5">
        <v>0</v>
      </c>
      <c r="BN21" s="145">
        <v>0</v>
      </c>
      <c r="BO21" s="145">
        <v>0</v>
      </c>
      <c r="BP21" s="145">
        <v>0</v>
      </c>
      <c r="BQ21" s="145">
        <v>0</v>
      </c>
      <c r="BR21" s="145">
        <v>0</v>
      </c>
      <c r="BS21" s="145">
        <v>0</v>
      </c>
      <c r="BT21" s="145">
        <v>0</v>
      </c>
      <c r="BU21" s="145">
        <v>0</v>
      </c>
      <c r="BV21" s="145">
        <v>0</v>
      </c>
      <c r="BW21" s="145">
        <v>0</v>
      </c>
      <c r="BX21" s="145">
        <v>0</v>
      </c>
      <c r="BY21" s="206">
        <f>BY22+BY23+BY24+BY25</f>
        <v>-5.071</v>
      </c>
      <c r="BZ21" s="234">
        <f>-1</f>
        <v>-1</v>
      </c>
      <c r="CA21" s="145" t="s">
        <v>858</v>
      </c>
    </row>
    <row r="22" spans="1:79" s="146" customFormat="1" ht="25.5" customHeight="1">
      <c r="A22" s="193" t="s">
        <v>22</v>
      </c>
      <c r="B22" s="194" t="s">
        <v>909</v>
      </c>
      <c r="C22" s="194" t="s">
        <v>906</v>
      </c>
      <c r="D22" s="122">
        <f>'Ф12'!G20</f>
        <v>3</v>
      </c>
      <c r="E22" s="145">
        <v>0</v>
      </c>
      <c r="F22" s="206">
        <f>D22</f>
        <v>3</v>
      </c>
      <c r="G22" s="206">
        <f t="shared" si="0"/>
        <v>2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5">
        <v>0</v>
      </c>
      <c r="AG22" s="145">
        <v>0</v>
      </c>
      <c r="AH22" s="206">
        <f>F22</f>
        <v>3</v>
      </c>
      <c r="AI22" s="145">
        <v>2</v>
      </c>
      <c r="AJ22" s="145">
        <v>0</v>
      </c>
      <c r="AK22" s="145">
        <v>0</v>
      </c>
      <c r="AL22" s="145">
        <v>0</v>
      </c>
      <c r="AM22" s="145">
        <v>0</v>
      </c>
      <c r="AN22" s="145">
        <v>0</v>
      </c>
      <c r="AO22" s="145">
        <v>0</v>
      </c>
      <c r="AP22" s="145">
        <v>0</v>
      </c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0</v>
      </c>
      <c r="BY22" s="206">
        <f>-D22</f>
        <v>-3</v>
      </c>
      <c r="BZ22" s="234">
        <f>BZ21</f>
        <v>-1</v>
      </c>
      <c r="CA22" s="238" t="str">
        <f>'Ф12'!V20</f>
        <v>Продление срока эксплуатации. Перенос мероприятия на 2025 год.</v>
      </c>
    </row>
    <row r="23" spans="1:79" s="146" customFormat="1" ht="77.25" customHeight="1">
      <c r="A23" s="193" t="s">
        <v>24</v>
      </c>
      <c r="B23" s="194" t="s">
        <v>910</v>
      </c>
      <c r="C23" s="194" t="s">
        <v>907</v>
      </c>
      <c r="D23" s="122">
        <f>'Ф12'!G21</f>
        <v>0.788</v>
      </c>
      <c r="E23" s="145">
        <v>0</v>
      </c>
      <c r="F23" s="206">
        <f>D23</f>
        <v>0.788</v>
      </c>
      <c r="G23" s="206">
        <f t="shared" si="0"/>
        <v>0.4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0</v>
      </c>
      <c r="AF23" s="145">
        <v>0</v>
      </c>
      <c r="AG23" s="145">
        <v>0</v>
      </c>
      <c r="AH23" s="206">
        <f>F23</f>
        <v>0.788</v>
      </c>
      <c r="AI23" s="237">
        <v>0.4</v>
      </c>
      <c r="AJ23" s="145">
        <v>0</v>
      </c>
      <c r="AK23" s="145">
        <v>0</v>
      </c>
      <c r="AL23" s="145">
        <v>0</v>
      </c>
      <c r="AM23" s="145">
        <v>0</v>
      </c>
      <c r="AN23" s="145">
        <v>0</v>
      </c>
      <c r="AO23" s="145">
        <v>0</v>
      </c>
      <c r="AP23" s="145">
        <v>0</v>
      </c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5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0</v>
      </c>
      <c r="BQ23" s="145">
        <v>0</v>
      </c>
      <c r="BR23" s="145">
        <v>0</v>
      </c>
      <c r="BS23" s="145">
        <v>0</v>
      </c>
      <c r="BT23" s="145">
        <v>0</v>
      </c>
      <c r="BU23" s="145">
        <v>0</v>
      </c>
      <c r="BV23" s="145">
        <v>0</v>
      </c>
      <c r="BW23" s="145">
        <v>0</v>
      </c>
      <c r="BX23" s="145">
        <v>0</v>
      </c>
      <c r="BY23" s="206">
        <f>-D23</f>
        <v>-0.788</v>
      </c>
      <c r="BZ23" s="234">
        <f>BZ22</f>
        <v>-1</v>
      </c>
      <c r="CA23" s="238" t="s">
        <v>938</v>
      </c>
    </row>
    <row r="24" spans="1:79" s="146" customFormat="1" ht="25.5" customHeight="1">
      <c r="A24" s="193" t="s">
        <v>26</v>
      </c>
      <c r="B24" s="194" t="s">
        <v>911</v>
      </c>
      <c r="C24" s="194" t="s">
        <v>908</v>
      </c>
      <c r="D24" s="122">
        <f>'Ф12'!G22</f>
        <v>0.983</v>
      </c>
      <c r="E24" s="145">
        <v>0</v>
      </c>
      <c r="F24" s="206">
        <f>D24</f>
        <v>0.983</v>
      </c>
      <c r="G24" s="206">
        <f t="shared" si="0"/>
        <v>0.63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206">
        <f>F24</f>
        <v>0.983</v>
      </c>
      <c r="AI24" s="206">
        <v>0.63</v>
      </c>
      <c r="AJ24" s="145">
        <v>0</v>
      </c>
      <c r="AK24" s="145">
        <v>0</v>
      </c>
      <c r="AL24" s="145">
        <v>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v>0</v>
      </c>
      <c r="BW24" s="145">
        <v>0</v>
      </c>
      <c r="BX24" s="145">
        <v>0</v>
      </c>
      <c r="BY24" s="206">
        <f>-D24</f>
        <v>-0.983</v>
      </c>
      <c r="BZ24" s="234">
        <f>BZ23</f>
        <v>-1</v>
      </c>
      <c r="CA24" s="238" t="s">
        <v>936</v>
      </c>
    </row>
    <row r="25" spans="1:79" s="144" customFormat="1" ht="31.5">
      <c r="A25" s="193" t="s">
        <v>913</v>
      </c>
      <c r="B25" s="194" t="s">
        <v>912</v>
      </c>
      <c r="C25" s="194" t="s">
        <v>914</v>
      </c>
      <c r="D25" s="122">
        <f>'Ф12'!G23</f>
        <v>0.3</v>
      </c>
      <c r="E25" s="145">
        <v>0</v>
      </c>
      <c r="F25" s="206">
        <f>D25</f>
        <v>0.3</v>
      </c>
      <c r="G25" s="206">
        <f t="shared" si="0"/>
        <v>0.16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0</v>
      </c>
      <c r="AF25" s="145">
        <v>0</v>
      </c>
      <c r="AG25" s="145">
        <v>0</v>
      </c>
      <c r="AH25" s="206">
        <f>F25</f>
        <v>0.3</v>
      </c>
      <c r="AI25" s="206">
        <v>0.16</v>
      </c>
      <c r="AJ25" s="145">
        <v>0</v>
      </c>
      <c r="AK25" s="145">
        <v>0</v>
      </c>
      <c r="AL25" s="145">
        <v>0</v>
      </c>
      <c r="AM25" s="145">
        <v>0</v>
      </c>
      <c r="AN25" s="145">
        <v>0</v>
      </c>
      <c r="AO25" s="145">
        <v>0</v>
      </c>
      <c r="AP25" s="145">
        <v>0</v>
      </c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5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0</v>
      </c>
      <c r="BP25" s="145">
        <v>0</v>
      </c>
      <c r="BQ25" s="145">
        <v>0</v>
      </c>
      <c r="BR25" s="145">
        <v>0</v>
      </c>
      <c r="BS25" s="145">
        <v>0</v>
      </c>
      <c r="BT25" s="145">
        <v>0</v>
      </c>
      <c r="BU25" s="145">
        <v>0</v>
      </c>
      <c r="BV25" s="145">
        <v>0</v>
      </c>
      <c r="BW25" s="145">
        <v>0</v>
      </c>
      <c r="BX25" s="145">
        <v>0</v>
      </c>
      <c r="BY25" s="206">
        <f>-D25</f>
        <v>-0.3</v>
      </c>
      <c r="BZ25" s="234">
        <f>BZ24</f>
        <v>-1</v>
      </c>
      <c r="CA25" s="238" t="s">
        <v>936</v>
      </c>
    </row>
    <row r="26" spans="1:79" s="119" customFormat="1" ht="25.5">
      <c r="A26" s="221" t="s">
        <v>891</v>
      </c>
      <c r="B26" s="222" t="s">
        <v>892</v>
      </c>
      <c r="C26" s="194" t="s">
        <v>858</v>
      </c>
      <c r="D26" s="104">
        <f>D27</f>
        <v>2.338</v>
      </c>
      <c r="E26" s="108">
        <f>E27</f>
        <v>0</v>
      </c>
      <c r="F26" s="204">
        <f>F27</f>
        <v>0.133</v>
      </c>
      <c r="G26" s="108">
        <v>0</v>
      </c>
      <c r="H26" s="108">
        <v>0</v>
      </c>
      <c r="I26" s="108">
        <v>0</v>
      </c>
      <c r="J26" s="108">
        <v>0</v>
      </c>
      <c r="K26" s="108">
        <f aca="true" t="shared" si="1" ref="K26:K38">AM26</f>
        <v>5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f>AG27</f>
        <v>0</v>
      </c>
      <c r="AH26" s="204">
        <f>F26</f>
        <v>0.133</v>
      </c>
      <c r="AI26" s="108">
        <v>0</v>
      </c>
      <c r="AJ26" s="108">
        <v>0</v>
      </c>
      <c r="AK26" s="108">
        <v>0</v>
      </c>
      <c r="AL26" s="108">
        <v>0</v>
      </c>
      <c r="AM26" s="108">
        <f>AM27</f>
        <v>5</v>
      </c>
      <c r="AN26" s="108">
        <f>AN27</f>
        <v>0</v>
      </c>
      <c r="AO26" s="204">
        <f>AO27</f>
        <v>0.323156</v>
      </c>
      <c r="AP26" s="108">
        <v>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f>BP27</f>
        <v>0</v>
      </c>
      <c r="BQ26" s="204">
        <f>BQ27</f>
        <v>0.323156</v>
      </c>
      <c r="BR26" s="108">
        <v>0</v>
      </c>
      <c r="BS26" s="108">
        <v>0</v>
      </c>
      <c r="BT26" s="108">
        <v>0</v>
      </c>
      <c r="BU26" s="108">
        <v>0</v>
      </c>
      <c r="BV26" s="108">
        <f>BV27</f>
        <v>0</v>
      </c>
      <c r="BW26" s="108">
        <v>0</v>
      </c>
      <c r="BX26" s="108">
        <v>0</v>
      </c>
      <c r="BY26" s="204">
        <f>BY27</f>
        <v>0.190156</v>
      </c>
      <c r="BZ26" s="451">
        <f>BZ27</f>
        <v>1.4297443609022555</v>
      </c>
      <c r="CA26" s="108" t="s">
        <v>858</v>
      </c>
    </row>
    <row r="27" spans="1:79" ht="25.5">
      <c r="A27" s="221" t="s">
        <v>489</v>
      </c>
      <c r="B27" s="223" t="s">
        <v>893</v>
      </c>
      <c r="C27" s="194" t="s">
        <v>858</v>
      </c>
      <c r="D27" s="105">
        <f>D28</f>
        <v>2.338</v>
      </c>
      <c r="E27" s="109">
        <f>E28+E29+E30</f>
        <v>0</v>
      </c>
      <c r="F27" s="203">
        <f>F28</f>
        <v>0.133</v>
      </c>
      <c r="G27" s="109">
        <v>0</v>
      </c>
      <c r="H27" s="109">
        <v>0</v>
      </c>
      <c r="I27" s="109">
        <v>0</v>
      </c>
      <c r="J27" s="109">
        <v>0</v>
      </c>
      <c r="K27" s="109">
        <f t="shared" si="1"/>
        <v>5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f>AG28+AG29+AG30</f>
        <v>0</v>
      </c>
      <c r="AH27" s="203">
        <f>F27</f>
        <v>0.133</v>
      </c>
      <c r="AI27" s="109">
        <v>0</v>
      </c>
      <c r="AJ27" s="109">
        <v>0</v>
      </c>
      <c r="AK27" s="109">
        <v>0</v>
      </c>
      <c r="AL27" s="109">
        <v>0</v>
      </c>
      <c r="AM27" s="109">
        <f>AM28</f>
        <v>5</v>
      </c>
      <c r="AN27" s="109">
        <f>AN28+AN29+AN30</f>
        <v>0</v>
      </c>
      <c r="AO27" s="203">
        <f>AO28+AO29+AO30</f>
        <v>0.323156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09">
        <f>BP28+BP29+BP30</f>
        <v>0</v>
      </c>
      <c r="BQ27" s="203">
        <f>BQ28+BQ29+BQ30</f>
        <v>0.323156</v>
      </c>
      <c r="BR27" s="109">
        <v>0</v>
      </c>
      <c r="BS27" s="109">
        <v>0</v>
      </c>
      <c r="BT27" s="109">
        <v>0</v>
      </c>
      <c r="BU27" s="109">
        <v>0</v>
      </c>
      <c r="BV27" s="109">
        <f>BV28</f>
        <v>0</v>
      </c>
      <c r="BW27" s="109">
        <v>0</v>
      </c>
      <c r="BX27" s="109">
        <v>0</v>
      </c>
      <c r="BY27" s="203">
        <f>BY28</f>
        <v>0.190156</v>
      </c>
      <c r="BZ27" s="232">
        <f>BZ28</f>
        <v>1.4297443609022555</v>
      </c>
      <c r="CA27" s="109" t="s">
        <v>858</v>
      </c>
    </row>
    <row r="28" spans="1:79" ht="78.75">
      <c r="A28" s="224" t="s">
        <v>491</v>
      </c>
      <c r="B28" s="225" t="s">
        <v>932</v>
      </c>
      <c r="C28" s="225" t="s">
        <v>894</v>
      </c>
      <c r="D28" s="105">
        <f>'Ф12'!G26</f>
        <v>2.338</v>
      </c>
      <c r="E28" s="109">
        <v>0</v>
      </c>
      <c r="F28" s="203">
        <f>'Ф12'!H26</f>
        <v>0.133</v>
      </c>
      <c r="G28" s="109">
        <v>0</v>
      </c>
      <c r="H28" s="109">
        <v>0</v>
      </c>
      <c r="I28" s="109">
        <v>0</v>
      </c>
      <c r="J28" s="109">
        <v>0</v>
      </c>
      <c r="K28" s="109">
        <f t="shared" si="1"/>
        <v>5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203">
        <f>'Ф12'!P26</f>
        <v>0.133</v>
      </c>
      <c r="AI28" s="109">
        <v>0</v>
      </c>
      <c r="AJ28" s="109">
        <v>0</v>
      </c>
      <c r="AK28" s="109">
        <v>0</v>
      </c>
      <c r="AL28" s="109">
        <v>0</v>
      </c>
      <c r="AM28" s="109">
        <v>5</v>
      </c>
      <c r="AN28" s="109">
        <v>0</v>
      </c>
      <c r="AO28" s="203">
        <f>AV28+BC28+BJ28+BQ28</f>
        <v>0.323156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v>0</v>
      </c>
      <c r="BQ28" s="203">
        <f>'Ф12'!Q26</f>
        <v>0.323156</v>
      </c>
      <c r="BR28" s="109">
        <v>0</v>
      </c>
      <c r="BS28" s="109">
        <v>0</v>
      </c>
      <c r="BT28" s="109">
        <v>0</v>
      </c>
      <c r="BU28" s="109">
        <v>0</v>
      </c>
      <c r="BV28" s="456">
        <v>0</v>
      </c>
      <c r="BW28" s="109">
        <v>0</v>
      </c>
      <c r="BX28" s="109">
        <v>0</v>
      </c>
      <c r="BY28" s="203">
        <f>BQ28-AH28</f>
        <v>0.190156</v>
      </c>
      <c r="BZ28" s="232">
        <f>BY28/AH28</f>
        <v>1.4297443609022555</v>
      </c>
      <c r="CA28" s="109" t="str">
        <f>'Ф12'!V26</f>
        <v>Перенос мероприятий с 2021 г. на 2022 -2024 года</v>
      </c>
    </row>
    <row r="29" spans="1:79" ht="15.75" hidden="1">
      <c r="A29" s="193"/>
      <c r="B29" s="196"/>
      <c r="C29" s="194"/>
      <c r="D29" s="105"/>
      <c r="E29" s="109"/>
      <c r="F29" s="203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203"/>
      <c r="AI29" s="109"/>
      <c r="AJ29" s="109"/>
      <c r="AK29" s="109"/>
      <c r="AL29" s="109"/>
      <c r="AM29" s="109"/>
      <c r="AN29" s="109"/>
      <c r="AO29" s="203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203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 t="s">
        <v>858</v>
      </c>
    </row>
    <row r="30" spans="1:79" ht="15.75" hidden="1">
      <c r="A30" s="193"/>
      <c r="B30" s="196"/>
      <c r="C30" s="194"/>
      <c r="D30" s="105"/>
      <c r="E30" s="109"/>
      <c r="F30" s="203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3"/>
      <c r="AI30" s="109"/>
      <c r="AJ30" s="109"/>
      <c r="AK30" s="109"/>
      <c r="AL30" s="109"/>
      <c r="AM30" s="109"/>
      <c r="AN30" s="109"/>
      <c r="AO30" s="203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3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 t="s">
        <v>858</v>
      </c>
    </row>
    <row r="31" spans="1:79" ht="15.75" hidden="1">
      <c r="A31" s="193"/>
      <c r="B31" s="194"/>
      <c r="C31" s="194"/>
      <c r="D31" s="105"/>
      <c r="E31" s="109"/>
      <c r="F31" s="203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3"/>
      <c r="AI31" s="109"/>
      <c r="AJ31" s="109"/>
      <c r="AK31" s="109"/>
      <c r="AL31" s="109"/>
      <c r="AM31" s="109"/>
      <c r="AN31" s="109"/>
      <c r="AO31" s="203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3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 t="s">
        <v>858</v>
      </c>
    </row>
    <row r="32" spans="1:79" s="119" customFormat="1" ht="15.75" hidden="1">
      <c r="A32" s="193"/>
      <c r="B32" s="194"/>
      <c r="C32" s="194"/>
      <c r="D32" s="118"/>
      <c r="E32" s="143"/>
      <c r="F32" s="207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207"/>
      <c r="AI32" s="143"/>
      <c r="AJ32" s="143"/>
      <c r="AK32" s="143"/>
      <c r="AL32" s="143"/>
      <c r="AM32" s="143"/>
      <c r="AN32" s="143"/>
      <c r="AO32" s="207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207"/>
      <c r="BR32" s="143"/>
      <c r="BS32" s="143"/>
      <c r="BT32" s="143"/>
      <c r="BU32" s="143"/>
      <c r="BV32" s="143"/>
      <c r="BW32" s="143"/>
      <c r="BX32" s="143"/>
      <c r="BY32" s="143"/>
      <c r="BZ32" s="143"/>
      <c r="CA32" s="109" t="s">
        <v>858</v>
      </c>
    </row>
    <row r="33" spans="1:79" ht="15.75" hidden="1">
      <c r="A33" s="193"/>
      <c r="B33" s="196"/>
      <c r="C33" s="194"/>
      <c r="D33" s="105"/>
      <c r="E33" s="109"/>
      <c r="F33" s="203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203"/>
      <c r="AI33" s="109"/>
      <c r="AJ33" s="109"/>
      <c r="AK33" s="109"/>
      <c r="AL33" s="109"/>
      <c r="AM33" s="109"/>
      <c r="AN33" s="109"/>
      <c r="AO33" s="203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203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 t="s">
        <v>858</v>
      </c>
    </row>
    <row r="34" spans="1:79" ht="15.75" hidden="1">
      <c r="A34" s="193"/>
      <c r="B34" s="196"/>
      <c r="C34" s="194"/>
      <c r="D34" s="105"/>
      <c r="E34" s="109"/>
      <c r="F34" s="203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203"/>
      <c r="AI34" s="109"/>
      <c r="AJ34" s="109"/>
      <c r="AK34" s="109"/>
      <c r="AL34" s="109"/>
      <c r="AM34" s="109"/>
      <c r="AN34" s="109"/>
      <c r="AO34" s="203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203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 t="s">
        <v>858</v>
      </c>
    </row>
    <row r="35" spans="1:79" ht="15.75" hidden="1">
      <c r="A35" s="193"/>
      <c r="B35" s="197"/>
      <c r="C35" s="193"/>
      <c r="D35" s="105"/>
      <c r="E35" s="109"/>
      <c r="F35" s="203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203"/>
      <c r="AI35" s="109"/>
      <c r="AJ35" s="109"/>
      <c r="AK35" s="109"/>
      <c r="AL35" s="109"/>
      <c r="AM35" s="109"/>
      <c r="AN35" s="109"/>
      <c r="AO35" s="203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203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 t="s">
        <v>858</v>
      </c>
    </row>
    <row r="36" spans="1:79" ht="31.5">
      <c r="A36" s="193" t="s">
        <v>36</v>
      </c>
      <c r="B36" s="193" t="s">
        <v>863</v>
      </c>
      <c r="C36" s="194" t="s">
        <v>858</v>
      </c>
      <c r="D36" s="105" t="str">
        <f>'Ф12'!D34</f>
        <v>нд</v>
      </c>
      <c r="E36" s="109">
        <f>E37</f>
        <v>0</v>
      </c>
      <c r="F36" s="203">
        <f>F37+F38</f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f t="shared" si="1"/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f>AG37</f>
        <v>0</v>
      </c>
      <c r="AH36" s="203">
        <f>F36</f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f>AN37</f>
        <v>0</v>
      </c>
      <c r="AO36" s="203">
        <f>AO37</f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09">
        <f>BP37</f>
        <v>0</v>
      </c>
      <c r="BQ36" s="203">
        <f>BQ38</f>
        <v>0</v>
      </c>
      <c r="BR36" s="109">
        <v>0</v>
      </c>
      <c r="BS36" s="109">
        <v>0</v>
      </c>
      <c r="BT36" s="109">
        <v>0</v>
      </c>
      <c r="BU36" s="109">
        <v>0</v>
      </c>
      <c r="BV36" s="109">
        <v>0</v>
      </c>
      <c r="BW36" s="109">
        <v>0</v>
      </c>
      <c r="BX36" s="109">
        <v>0</v>
      </c>
      <c r="BY36" s="107">
        <f>BQ36-AH36</f>
        <v>0</v>
      </c>
      <c r="BZ36" s="232">
        <v>0</v>
      </c>
      <c r="CA36" s="109" t="s">
        <v>858</v>
      </c>
    </row>
    <row r="37" spans="1:79" ht="15.75" collapsed="1">
      <c r="A37" s="193" t="s">
        <v>864</v>
      </c>
      <c r="B37" s="226" t="s">
        <v>895</v>
      </c>
      <c r="C37" s="226" t="s">
        <v>896</v>
      </c>
      <c r="D37" s="105" t="str">
        <f>'Ф12'!D35</f>
        <v>нд</v>
      </c>
      <c r="E37" s="109">
        <v>0</v>
      </c>
      <c r="F37" s="203">
        <f>'Ф12'!G35</f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f t="shared" si="1"/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203">
        <f>F37</f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203">
        <f>AV37+BC37+BJ37+BQ37</f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v>0</v>
      </c>
      <c r="BQ37" s="203"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9">
        <v>0</v>
      </c>
      <c r="BZ37" s="109">
        <v>0</v>
      </c>
      <c r="CA37" s="109" t="s">
        <v>858</v>
      </c>
    </row>
    <row r="38" spans="1:79" ht="15.75">
      <c r="A38" s="193" t="s">
        <v>899</v>
      </c>
      <c r="B38" s="226" t="s">
        <v>897</v>
      </c>
      <c r="C38" s="226" t="s">
        <v>898</v>
      </c>
      <c r="D38" s="105" t="str">
        <f>'Ф12'!D36</f>
        <v>нд</v>
      </c>
      <c r="E38" s="109">
        <v>0</v>
      </c>
      <c r="F38" s="203">
        <f>'Ф12'!H36</f>
        <v>0</v>
      </c>
      <c r="G38" s="109">
        <v>0</v>
      </c>
      <c r="H38" s="109">
        <v>0</v>
      </c>
      <c r="I38" s="109">
        <v>0</v>
      </c>
      <c r="J38" s="109">
        <v>0</v>
      </c>
      <c r="K38" s="109" t="str">
        <f t="shared" si="1"/>
        <v>1 шт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203">
        <f>F38</f>
        <v>0</v>
      </c>
      <c r="AI38" s="109">
        <v>0</v>
      </c>
      <c r="AJ38" s="109">
        <v>0</v>
      </c>
      <c r="AK38" s="109">
        <v>0</v>
      </c>
      <c r="AL38" s="109">
        <v>0</v>
      </c>
      <c r="AM38" s="109" t="s">
        <v>900</v>
      </c>
      <c r="AN38" s="109">
        <v>0</v>
      </c>
      <c r="AO38" s="203">
        <f>AV38+BC38+BJ38+BQ38</f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203">
        <f>'Ф12'!Q36</f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7">
        <f>BQ38-AH38</f>
        <v>0</v>
      </c>
      <c r="BZ38" s="232">
        <v>0</v>
      </c>
      <c r="CA38" s="109" t="s">
        <v>858</v>
      </c>
    </row>
    <row r="39" spans="1:79" ht="15.75">
      <c r="A39" s="82"/>
      <c r="B39" s="86"/>
      <c r="C39" s="94"/>
      <c r="D39" s="105"/>
      <c r="E39" s="109"/>
      <c r="F39" s="105"/>
      <c r="G39" s="109"/>
      <c r="H39" s="109"/>
      <c r="I39" s="10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94"/>
      <c r="AH39" s="129"/>
      <c r="AI39" s="130"/>
      <c r="AJ39" s="130"/>
      <c r="AK39" s="129"/>
      <c r="AL39" s="130"/>
      <c r="AM39" s="130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pans="1:79" ht="15.75" collapsed="1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29"/>
      <c r="AI40" s="130"/>
      <c r="AJ40" s="130"/>
      <c r="AK40" s="129"/>
      <c r="AL40" s="130"/>
      <c r="AM40" s="130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29"/>
      <c r="AI41" s="130"/>
      <c r="AJ41" s="130"/>
      <c r="AK41" s="129"/>
      <c r="AL41" s="130"/>
      <c r="AM41" s="130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29"/>
      <c r="AI42" s="130"/>
      <c r="AJ42" s="130"/>
      <c r="AK42" s="129"/>
      <c r="AL42" s="130"/>
      <c r="AM42" s="130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29"/>
      <c r="AI43" s="130"/>
      <c r="AJ43" s="130"/>
      <c r="AK43" s="129"/>
      <c r="AL43" s="130"/>
      <c r="AM43" s="130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29"/>
      <c r="AI44" s="130"/>
      <c r="AJ44" s="130"/>
      <c r="AK44" s="129"/>
      <c r="AL44" s="130"/>
      <c r="AM44" s="130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ht="15.75">
      <c r="A45" s="82"/>
      <c r="B45" s="86"/>
      <c r="C45" s="94"/>
      <c r="D45" s="105"/>
      <c r="E45" s="109"/>
      <c r="F45" s="105"/>
      <c r="G45" s="109"/>
      <c r="H45" s="109"/>
      <c r="I45" s="107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94"/>
      <c r="AH45" s="129"/>
      <c r="AI45" s="130"/>
      <c r="AJ45" s="130"/>
      <c r="AK45" s="129"/>
      <c r="AL45" s="130"/>
      <c r="AM45" s="130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</row>
    <row r="46" spans="1:79" ht="15.75">
      <c r="A46" s="82"/>
      <c r="B46" s="86"/>
      <c r="C46" s="94"/>
      <c r="D46" s="105"/>
      <c r="E46" s="109"/>
      <c r="F46" s="105"/>
      <c r="G46" s="109"/>
      <c r="H46" s="109"/>
      <c r="I46" s="107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94"/>
      <c r="AH46" s="129"/>
      <c r="AI46" s="130"/>
      <c r="AJ46" s="130"/>
      <c r="AK46" s="129"/>
      <c r="AL46" s="130"/>
      <c r="AM46" s="130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</row>
    <row r="47" spans="1:79" ht="15.75">
      <c r="A47" s="82"/>
      <c r="B47" s="86"/>
      <c r="C47" s="94"/>
      <c r="D47" s="105"/>
      <c r="E47" s="109"/>
      <c r="F47" s="105"/>
      <c r="G47" s="109"/>
      <c r="H47" s="109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94"/>
      <c r="AH47" s="129"/>
      <c r="AI47" s="130"/>
      <c r="AJ47" s="130"/>
      <c r="AK47" s="129"/>
      <c r="AL47" s="130"/>
      <c r="AM47" s="130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</row>
    <row r="48" spans="1:79" ht="15.75">
      <c r="A48" s="82"/>
      <c r="B48" s="86"/>
      <c r="C48" s="94"/>
      <c r="D48" s="105"/>
      <c r="E48" s="109"/>
      <c r="F48" s="105"/>
      <c r="G48" s="109"/>
      <c r="H48" s="109"/>
      <c r="I48" s="107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94"/>
      <c r="AH48" s="129"/>
      <c r="AI48" s="130"/>
      <c r="AJ48" s="130"/>
      <c r="AK48" s="129"/>
      <c r="AL48" s="130"/>
      <c r="AM48" s="130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</row>
    <row r="49" spans="1:79" s="117" customFormat="1" ht="15.75" collapsed="1">
      <c r="A49" s="83"/>
      <c r="B49" s="87"/>
      <c r="C49" s="100"/>
      <c r="D49" s="116"/>
      <c r="E49" s="139"/>
      <c r="F49" s="116"/>
      <c r="G49" s="139"/>
      <c r="H49" s="139"/>
      <c r="I49" s="140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41"/>
      <c r="AI49" s="142"/>
      <c r="AJ49" s="142"/>
      <c r="AK49" s="141"/>
      <c r="AL49" s="142"/>
      <c r="AM49" s="142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</row>
    <row r="50" spans="1:79" s="114" customFormat="1" ht="15.75">
      <c r="A50" s="84"/>
      <c r="B50" s="88"/>
      <c r="C50" s="102"/>
      <c r="D50" s="113"/>
      <c r="E50" s="135"/>
      <c r="F50" s="113"/>
      <c r="G50" s="135"/>
      <c r="H50" s="135"/>
      <c r="I50" s="136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7"/>
      <c r="AI50" s="138"/>
      <c r="AJ50" s="138"/>
      <c r="AK50" s="137"/>
      <c r="AL50" s="138"/>
      <c r="AM50" s="138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</row>
    <row r="51" spans="1:79" s="111" customFormat="1" ht="15.75">
      <c r="A51" s="85"/>
      <c r="B51" s="89"/>
      <c r="C51" s="95"/>
      <c r="D51" s="110"/>
      <c r="E51" s="131"/>
      <c r="F51" s="110"/>
      <c r="G51" s="131"/>
      <c r="H51" s="131"/>
      <c r="I51" s="132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3"/>
      <c r="AI51" s="134"/>
      <c r="AJ51" s="134"/>
      <c r="AK51" s="133"/>
      <c r="AL51" s="134"/>
      <c r="AM51" s="134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</row>
    <row r="52" spans="1:79" s="111" customFormat="1" ht="15.75">
      <c r="A52" s="85"/>
      <c r="B52" s="89"/>
      <c r="C52" s="95"/>
      <c r="D52" s="110"/>
      <c r="E52" s="131"/>
      <c r="F52" s="110"/>
      <c r="G52" s="131"/>
      <c r="H52" s="131"/>
      <c r="I52" s="132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3"/>
      <c r="AI52" s="134"/>
      <c r="AJ52" s="134"/>
      <c r="AK52" s="133"/>
      <c r="AL52" s="134"/>
      <c r="AM52" s="134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</row>
  </sheetData>
  <sheetProtection/>
  <mergeCells count="40">
    <mergeCell ref="Q11:AM11"/>
    <mergeCell ref="BY2:CA2"/>
    <mergeCell ref="A3:AM3"/>
    <mergeCell ref="O4:P4"/>
    <mergeCell ref="Q4:R4"/>
    <mergeCell ref="N6:Z6"/>
    <mergeCell ref="N7:Z7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89" zoomScaleNormal="98" zoomScaleSheetLayoutView="89" zoomScalePageLayoutView="0" workbookViewId="0" topLeftCell="A7">
      <selection activeCell="AH26" sqref="AH26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52" t="s">
        <v>3</v>
      </c>
      <c r="AE2" s="252"/>
      <c r="AF2" s="252"/>
      <c r="AG2" s="252"/>
      <c r="AH2" s="252"/>
    </row>
    <row r="3" spans="1:34" s="41" customFormat="1" ht="25.5" customHeight="1">
      <c r="A3" s="304" t="s">
        <v>794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</row>
    <row r="4" spans="10:17" s="41" customFormat="1" ht="14.25">
      <c r="J4" s="42" t="s">
        <v>693</v>
      </c>
      <c r="K4" s="305" t="str">
        <f>'Ф13'!O4</f>
        <v>4</v>
      </c>
      <c r="L4" s="255"/>
      <c r="M4" s="253" t="s">
        <v>725</v>
      </c>
      <c r="N4" s="253"/>
      <c r="O4" s="305" t="str">
        <f>'Ф13'!S4</f>
        <v>2022</v>
      </c>
      <c r="P4" s="255"/>
      <c r="Q4" s="41" t="s">
        <v>695</v>
      </c>
    </row>
    <row r="5" ht="11.25" customHeight="1"/>
    <row r="6" spans="10:24" s="41" customFormat="1" ht="14.25">
      <c r="J6" s="68" t="s">
        <v>696</v>
      </c>
      <c r="K6" s="255" t="str">
        <f>'Ф13'!N6</f>
        <v>Общество с ограниченной ответственностью "ИнвестГрадСтрой"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1:28" s="2" customFormat="1" ht="10.5" customHeight="1">
      <c r="K7" s="249" t="s">
        <v>4</v>
      </c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AA7" s="44"/>
      <c r="AB7" s="44"/>
    </row>
    <row r="8" ht="11.25" customHeight="1"/>
    <row r="9" spans="14:17" s="41" customFormat="1" ht="14.25">
      <c r="N9" s="42" t="s">
        <v>697</v>
      </c>
      <c r="O9" s="305" t="str">
        <f>'Ф13'!S9</f>
        <v>2022</v>
      </c>
      <c r="P9" s="255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51" t="str">
        <f>'Ф13'!Q11</f>
        <v>Приказ Департамента тарифного регулирования Томской области от 31.10.2019 № 6-348 (в редакции Приказ ДТР от 29.10.2021 № 6-161)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</row>
    <row r="12" spans="13:26" s="2" customFormat="1" ht="11.25">
      <c r="M12" s="249" t="s">
        <v>6</v>
      </c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9" t="s">
        <v>699</v>
      </c>
      <c r="B14" s="239" t="s">
        <v>700</v>
      </c>
      <c r="C14" s="239" t="s">
        <v>701</v>
      </c>
      <c r="D14" s="239" t="s">
        <v>795</v>
      </c>
      <c r="E14" s="306" t="s">
        <v>924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</row>
    <row r="15" spans="1:34" s="3" customFormat="1" ht="15" customHeight="1">
      <c r="A15" s="240"/>
      <c r="B15" s="240"/>
      <c r="C15" s="240"/>
      <c r="D15" s="240"/>
      <c r="E15" s="242" t="s">
        <v>0</v>
      </c>
      <c r="F15" s="250"/>
      <c r="G15" s="250"/>
      <c r="H15" s="250"/>
      <c r="I15" s="243"/>
      <c r="J15" s="242" t="s">
        <v>1</v>
      </c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43"/>
    </row>
    <row r="16" spans="1:34" s="3" customFormat="1" ht="15" customHeight="1">
      <c r="A16" s="240"/>
      <c r="B16" s="240"/>
      <c r="C16" s="240"/>
      <c r="D16" s="240"/>
      <c r="E16" s="242" t="s">
        <v>706</v>
      </c>
      <c r="F16" s="250"/>
      <c r="G16" s="250"/>
      <c r="H16" s="250"/>
      <c r="I16" s="243"/>
      <c r="J16" s="242" t="s">
        <v>706</v>
      </c>
      <c r="K16" s="250"/>
      <c r="L16" s="250"/>
      <c r="M16" s="250"/>
      <c r="N16" s="243"/>
      <c r="O16" s="242" t="s">
        <v>707</v>
      </c>
      <c r="P16" s="250"/>
      <c r="Q16" s="250"/>
      <c r="R16" s="250"/>
      <c r="S16" s="243"/>
      <c r="T16" s="242" t="s">
        <v>708</v>
      </c>
      <c r="U16" s="250"/>
      <c r="V16" s="250"/>
      <c r="W16" s="250"/>
      <c r="X16" s="243"/>
      <c r="Y16" s="242" t="s">
        <v>709</v>
      </c>
      <c r="Z16" s="250"/>
      <c r="AA16" s="250"/>
      <c r="AB16" s="250"/>
      <c r="AC16" s="243"/>
      <c r="AD16" s="242" t="s">
        <v>710</v>
      </c>
      <c r="AE16" s="250"/>
      <c r="AF16" s="250"/>
      <c r="AG16" s="250"/>
      <c r="AH16" s="243"/>
    </row>
    <row r="17" spans="1:34" s="3" customFormat="1" ht="79.5" customHeight="1">
      <c r="A17" s="240"/>
      <c r="B17" s="240"/>
      <c r="C17" s="240"/>
      <c r="D17" s="240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89" t="s">
        <v>857</v>
      </c>
      <c r="B19" s="190" t="s">
        <v>712</v>
      </c>
      <c r="C19" s="191" t="s">
        <v>858</v>
      </c>
      <c r="D19" s="96" t="s">
        <v>858</v>
      </c>
      <c r="E19" s="202">
        <f>E20</f>
        <v>3.19</v>
      </c>
      <c r="F19" s="96">
        <v>0</v>
      </c>
      <c r="G19" s="96">
        <v>0</v>
      </c>
      <c r="H19" s="96">
        <v>0</v>
      </c>
      <c r="I19" s="238">
        <f>I25</f>
        <v>5</v>
      </c>
      <c r="J19" s="96">
        <f aca="true" t="shared" si="0" ref="J19:AH19">J24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238">
        <f>AH19</f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238">
        <f>AH27</f>
        <v>0</v>
      </c>
    </row>
    <row r="20" spans="1:34" s="3" customFormat="1" ht="31.5">
      <c r="A20" s="193" t="s">
        <v>905</v>
      </c>
      <c r="B20" s="194" t="s">
        <v>904</v>
      </c>
      <c r="C20" s="194" t="s">
        <v>858</v>
      </c>
      <c r="D20" s="98" t="s">
        <v>858</v>
      </c>
      <c r="E20" s="204">
        <f>'Ф13'!AI21</f>
        <v>3.19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M23">J27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aca="true" t="shared" si="2" ref="O20:AH20">O27</f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  <c r="S20" s="98">
        <f t="shared" si="2"/>
        <v>0</v>
      </c>
      <c r="T20" s="98">
        <f t="shared" si="2"/>
        <v>0</v>
      </c>
      <c r="U20" s="98">
        <f t="shared" si="2"/>
        <v>0</v>
      </c>
      <c r="V20" s="98">
        <f t="shared" si="2"/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  <c r="AH20" s="98">
        <f t="shared" si="2"/>
        <v>0</v>
      </c>
    </row>
    <row r="21" spans="1:34" s="3" customFormat="1" ht="31.5">
      <c r="A21" s="193" t="s">
        <v>22</v>
      </c>
      <c r="B21" s="194" t="s">
        <v>909</v>
      </c>
      <c r="C21" s="194" t="s">
        <v>906</v>
      </c>
      <c r="D21" s="98" t="s">
        <v>858</v>
      </c>
      <c r="E21" s="204">
        <f>'Ф13'!AI22</f>
        <v>2</v>
      </c>
      <c r="F21" s="98">
        <v>0</v>
      </c>
      <c r="G21" s="98">
        <v>0</v>
      </c>
      <c r="H21" s="98">
        <v>0</v>
      </c>
      <c r="I21" s="98"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8">
        <f t="shared" si="1"/>
        <v>0</v>
      </c>
      <c r="N21" s="98">
        <v>0</v>
      </c>
      <c r="O21" s="98">
        <f aca="true" t="shared" si="3" ref="O21:AH21">O28</f>
        <v>0</v>
      </c>
      <c r="P21" s="98">
        <f t="shared" si="3"/>
        <v>0</v>
      </c>
      <c r="Q21" s="98">
        <f t="shared" si="3"/>
        <v>0</v>
      </c>
      <c r="R21" s="98">
        <f t="shared" si="3"/>
        <v>0</v>
      </c>
      <c r="S21" s="98">
        <f t="shared" si="3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98">
        <f t="shared" si="3"/>
        <v>0</v>
      </c>
      <c r="AA21" s="98">
        <f t="shared" si="3"/>
        <v>0</v>
      </c>
      <c r="AB21" s="98">
        <f t="shared" si="3"/>
        <v>0</v>
      </c>
      <c r="AC21" s="98">
        <f t="shared" si="3"/>
        <v>0</v>
      </c>
      <c r="AD21" s="98">
        <f t="shared" si="3"/>
        <v>0</v>
      </c>
      <c r="AE21" s="98">
        <f t="shared" si="3"/>
        <v>0</v>
      </c>
      <c r="AF21" s="98">
        <f t="shared" si="3"/>
        <v>0</v>
      </c>
      <c r="AG21" s="98">
        <f t="shared" si="3"/>
        <v>0</v>
      </c>
      <c r="AH21" s="98">
        <f t="shared" si="3"/>
        <v>0</v>
      </c>
    </row>
    <row r="22" spans="1:34" s="3" customFormat="1" ht="31.5">
      <c r="A22" s="193" t="s">
        <v>24</v>
      </c>
      <c r="B22" s="194" t="s">
        <v>910</v>
      </c>
      <c r="C22" s="194" t="s">
        <v>907</v>
      </c>
      <c r="D22" s="98" t="s">
        <v>858</v>
      </c>
      <c r="E22" s="204">
        <f>'Ф13'!AI23</f>
        <v>0.4</v>
      </c>
      <c r="F22" s="98">
        <v>0</v>
      </c>
      <c r="G22" s="98">
        <v>0</v>
      </c>
      <c r="H22" s="98">
        <v>0</v>
      </c>
      <c r="I22" s="98">
        <v>0</v>
      </c>
      <c r="J22" s="98">
        <f t="shared" si="1"/>
        <v>0</v>
      </c>
      <c r="K22" s="98">
        <f t="shared" si="1"/>
        <v>0</v>
      </c>
      <c r="L22" s="98">
        <f t="shared" si="1"/>
        <v>0</v>
      </c>
      <c r="M22" s="98">
        <f t="shared" si="1"/>
        <v>0</v>
      </c>
      <c r="N22" s="98">
        <v>0</v>
      </c>
      <c r="O22" s="98">
        <f aca="true" t="shared" si="4" ref="O22:AH22">O29</f>
        <v>0</v>
      </c>
      <c r="P22" s="98">
        <f t="shared" si="4"/>
        <v>0</v>
      </c>
      <c r="Q22" s="98">
        <f t="shared" si="4"/>
        <v>0</v>
      </c>
      <c r="R22" s="98">
        <f t="shared" si="4"/>
        <v>0</v>
      </c>
      <c r="S22" s="98">
        <f t="shared" si="4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4"/>
        <v>0</v>
      </c>
      <c r="X22" s="98">
        <f t="shared" si="4"/>
        <v>0</v>
      </c>
      <c r="Y22" s="98">
        <f t="shared" si="4"/>
        <v>0</v>
      </c>
      <c r="Z22" s="98">
        <f t="shared" si="4"/>
        <v>0</v>
      </c>
      <c r="AA22" s="98">
        <f t="shared" si="4"/>
        <v>0</v>
      </c>
      <c r="AB22" s="98">
        <f t="shared" si="4"/>
        <v>0</v>
      </c>
      <c r="AC22" s="98">
        <f t="shared" si="4"/>
        <v>0</v>
      </c>
      <c r="AD22" s="98">
        <f t="shared" si="4"/>
        <v>0</v>
      </c>
      <c r="AE22" s="98">
        <f t="shared" si="4"/>
        <v>0</v>
      </c>
      <c r="AF22" s="98">
        <f t="shared" si="4"/>
        <v>0</v>
      </c>
      <c r="AG22" s="98">
        <f t="shared" si="4"/>
        <v>0</v>
      </c>
      <c r="AH22" s="98">
        <f t="shared" si="4"/>
        <v>0</v>
      </c>
    </row>
    <row r="23" spans="1:34" s="3" customFormat="1" ht="31.5">
      <c r="A23" s="193" t="s">
        <v>26</v>
      </c>
      <c r="B23" s="194" t="s">
        <v>911</v>
      </c>
      <c r="C23" s="194" t="s">
        <v>908</v>
      </c>
      <c r="D23" s="98" t="s">
        <v>858</v>
      </c>
      <c r="E23" s="204">
        <f>'Ф13'!AI24</f>
        <v>0.63</v>
      </c>
      <c r="F23" s="98">
        <v>0</v>
      </c>
      <c r="G23" s="98">
        <v>0</v>
      </c>
      <c r="H23" s="98">
        <v>0</v>
      </c>
      <c r="I23" s="98"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v>0</v>
      </c>
      <c r="O23" s="98">
        <f aca="true" t="shared" si="5" ref="O23:AH23">O30</f>
        <v>0</v>
      </c>
      <c r="P23" s="98">
        <f t="shared" si="5"/>
        <v>0</v>
      </c>
      <c r="Q23" s="98">
        <f t="shared" si="5"/>
        <v>0</v>
      </c>
      <c r="R23" s="98">
        <f t="shared" si="5"/>
        <v>0</v>
      </c>
      <c r="S23" s="98">
        <f t="shared" si="5"/>
        <v>0</v>
      </c>
      <c r="T23" s="98">
        <f t="shared" si="5"/>
        <v>0</v>
      </c>
      <c r="U23" s="98">
        <f t="shared" si="5"/>
        <v>0</v>
      </c>
      <c r="V23" s="98">
        <f t="shared" si="5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>
        <f t="shared" si="5"/>
        <v>0</v>
      </c>
      <c r="AA23" s="98">
        <f t="shared" si="5"/>
        <v>0</v>
      </c>
      <c r="AB23" s="98">
        <f t="shared" si="5"/>
        <v>0</v>
      </c>
      <c r="AC23" s="98">
        <f t="shared" si="5"/>
        <v>0</v>
      </c>
      <c r="AD23" s="98">
        <f t="shared" si="5"/>
        <v>0</v>
      </c>
      <c r="AE23" s="98">
        <f t="shared" si="5"/>
        <v>0</v>
      </c>
      <c r="AF23" s="98">
        <f t="shared" si="5"/>
        <v>0</v>
      </c>
      <c r="AG23" s="98">
        <f t="shared" si="5"/>
        <v>0</v>
      </c>
      <c r="AH23" s="98">
        <f t="shared" si="5"/>
        <v>0</v>
      </c>
    </row>
    <row r="24" spans="1:34" s="3" customFormat="1" ht="31.5">
      <c r="A24" s="193" t="s">
        <v>913</v>
      </c>
      <c r="B24" s="194" t="s">
        <v>912</v>
      </c>
      <c r="C24" s="194" t="s">
        <v>914</v>
      </c>
      <c r="D24" s="98" t="s">
        <v>858</v>
      </c>
      <c r="E24" s="204">
        <f>'Ф13'!AI25</f>
        <v>0.16</v>
      </c>
      <c r="F24" s="98">
        <v>0</v>
      </c>
      <c r="G24" s="98">
        <v>0</v>
      </c>
      <c r="H24" s="98">
        <v>0</v>
      </c>
      <c r="I24" s="98">
        <v>0</v>
      </c>
      <c r="J24" s="98">
        <f aca="true" t="shared" si="6" ref="J24:AH24">J31</f>
        <v>0</v>
      </c>
      <c r="K24" s="98">
        <f t="shared" si="6"/>
        <v>0</v>
      </c>
      <c r="L24" s="98">
        <f t="shared" si="6"/>
        <v>0</v>
      </c>
      <c r="M24" s="98">
        <f t="shared" si="6"/>
        <v>0</v>
      </c>
      <c r="N24" s="98">
        <v>0</v>
      </c>
      <c r="O24" s="98">
        <f t="shared" si="6"/>
        <v>0</v>
      </c>
      <c r="P24" s="98">
        <f t="shared" si="6"/>
        <v>0</v>
      </c>
      <c r="Q24" s="98">
        <f t="shared" si="6"/>
        <v>0</v>
      </c>
      <c r="R24" s="98">
        <f t="shared" si="6"/>
        <v>0</v>
      </c>
      <c r="S24" s="98">
        <f t="shared" si="6"/>
        <v>0</v>
      </c>
      <c r="T24" s="98">
        <f t="shared" si="6"/>
        <v>0</v>
      </c>
      <c r="U24" s="98">
        <f t="shared" si="6"/>
        <v>0</v>
      </c>
      <c r="V24" s="98">
        <f t="shared" si="6"/>
        <v>0</v>
      </c>
      <c r="W24" s="98">
        <f t="shared" si="6"/>
        <v>0</v>
      </c>
      <c r="X24" s="98">
        <f t="shared" si="6"/>
        <v>0</v>
      </c>
      <c r="Y24" s="98">
        <f t="shared" si="6"/>
        <v>0</v>
      </c>
      <c r="Z24" s="98">
        <f t="shared" si="6"/>
        <v>0</v>
      </c>
      <c r="AA24" s="98">
        <f t="shared" si="6"/>
        <v>0</v>
      </c>
      <c r="AB24" s="98">
        <f t="shared" si="6"/>
        <v>0</v>
      </c>
      <c r="AC24" s="98">
        <f t="shared" si="6"/>
        <v>0</v>
      </c>
      <c r="AD24" s="98">
        <f t="shared" si="6"/>
        <v>0</v>
      </c>
      <c r="AE24" s="98">
        <f t="shared" si="6"/>
        <v>0</v>
      </c>
      <c r="AF24" s="98">
        <f t="shared" si="6"/>
        <v>0</v>
      </c>
      <c r="AG24" s="98">
        <f t="shared" si="6"/>
        <v>0</v>
      </c>
      <c r="AH24" s="98">
        <f t="shared" si="6"/>
        <v>0</v>
      </c>
    </row>
    <row r="25" spans="1:34" ht="15.75">
      <c r="A25" s="221" t="s">
        <v>891</v>
      </c>
      <c r="B25" s="222" t="s">
        <v>892</v>
      </c>
      <c r="C25" s="194" t="s">
        <v>858</v>
      </c>
      <c r="D25" s="98" t="s">
        <v>858</v>
      </c>
      <c r="E25" s="98">
        <v>0</v>
      </c>
      <c r="F25" s="98">
        <v>0</v>
      </c>
      <c r="G25" s="98">
        <v>0</v>
      </c>
      <c r="H25" s="98">
        <v>0</v>
      </c>
      <c r="I25" s="108">
        <f>I26</f>
        <v>5</v>
      </c>
      <c r="J25" s="98">
        <v>0</v>
      </c>
      <c r="K25" s="98">
        <v>0</v>
      </c>
      <c r="L25" s="98">
        <v>0</v>
      </c>
      <c r="M25" s="98">
        <f>M26</f>
        <v>0</v>
      </c>
      <c r="N25" s="108">
        <f>N26</f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108">
        <f>AH26</f>
        <v>0</v>
      </c>
    </row>
    <row r="26" spans="1:34" s="2" customFormat="1" ht="25.5">
      <c r="A26" s="221" t="s">
        <v>489</v>
      </c>
      <c r="B26" s="223" t="s">
        <v>893</v>
      </c>
      <c r="C26" s="194" t="s">
        <v>858</v>
      </c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109">
        <f>I27</f>
        <v>5</v>
      </c>
      <c r="J26" s="94">
        <v>0</v>
      </c>
      <c r="K26" s="94">
        <v>0</v>
      </c>
      <c r="L26" s="94">
        <v>0</v>
      </c>
      <c r="M26" s="94">
        <f>M27</f>
        <v>0</v>
      </c>
      <c r="N26" s="109">
        <f>N27</f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109">
        <f>AH27</f>
        <v>0</v>
      </c>
    </row>
    <row r="27" spans="1:34" s="2" customFormat="1" ht="63">
      <c r="A27" s="224" t="s">
        <v>491</v>
      </c>
      <c r="B27" s="225" t="s">
        <v>932</v>
      </c>
      <c r="C27" s="225" t="s">
        <v>894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109">
        <f>'Ф13'!K28</f>
        <v>5</v>
      </c>
      <c r="J27" s="94">
        <v>0</v>
      </c>
      <c r="K27" s="94">
        <v>0</v>
      </c>
      <c r="L27" s="94">
        <v>0</v>
      </c>
      <c r="M27" s="94">
        <v>0</v>
      </c>
      <c r="N27" s="109">
        <f>AH27</f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109">
        <f>'Ф13'!BV28</f>
        <v>0</v>
      </c>
    </row>
    <row r="28" spans="1:34" ht="15.75" hidden="1">
      <c r="A28" s="193"/>
      <c r="B28" s="196"/>
      <c r="C28" s="194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109">
        <f>'Ф13'!K29</f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3"/>
      <c r="B29" s="196"/>
      <c r="C29" s="194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109">
        <f>'Ф13'!K30</f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</row>
    <row r="30" spans="1:34" ht="15.75" hidden="1">
      <c r="A30" s="193"/>
      <c r="B30" s="194"/>
      <c r="C30" s="194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</row>
    <row r="31" spans="1:34" ht="15.75" hidden="1">
      <c r="A31" s="193"/>
      <c r="B31" s="194"/>
      <c r="C31" s="194"/>
      <c r="D31" s="98" t="s">
        <v>858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</row>
    <row r="32" spans="1:34" ht="15.75" hidden="1">
      <c r="A32" s="193"/>
      <c r="B32" s="196"/>
      <c r="C32" s="194"/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</row>
    <row r="33" spans="1:34" ht="15.75" hidden="1">
      <c r="A33" s="193"/>
      <c r="B33" s="196"/>
      <c r="C33" s="194"/>
      <c r="D33" s="94" t="s">
        <v>858</v>
      </c>
      <c r="E33" s="94" t="s">
        <v>858</v>
      </c>
      <c r="F33" s="94" t="s">
        <v>858</v>
      </c>
      <c r="G33" s="94" t="s">
        <v>858</v>
      </c>
      <c r="H33" s="94" t="s">
        <v>858</v>
      </c>
      <c r="I33" s="94" t="s">
        <v>858</v>
      </c>
      <c r="J33" s="94" t="s">
        <v>858</v>
      </c>
      <c r="K33" s="94" t="s">
        <v>858</v>
      </c>
      <c r="L33" s="94" t="s">
        <v>858</v>
      </c>
      <c r="M33" s="94" t="s">
        <v>858</v>
      </c>
      <c r="N33" s="94" t="s">
        <v>858</v>
      </c>
      <c r="O33" s="94" t="s">
        <v>858</v>
      </c>
      <c r="P33" s="94" t="s">
        <v>858</v>
      </c>
      <c r="Q33" s="94" t="s">
        <v>858</v>
      </c>
      <c r="R33" s="94" t="s">
        <v>858</v>
      </c>
      <c r="S33" s="94" t="s">
        <v>858</v>
      </c>
      <c r="T33" s="94" t="s">
        <v>858</v>
      </c>
      <c r="U33" s="94" t="s">
        <v>858</v>
      </c>
      <c r="V33" s="94" t="s">
        <v>858</v>
      </c>
      <c r="W33" s="94" t="s">
        <v>858</v>
      </c>
      <c r="X33" s="94" t="s">
        <v>858</v>
      </c>
      <c r="Y33" s="94" t="s">
        <v>858</v>
      </c>
      <c r="Z33" s="94" t="s">
        <v>858</v>
      </c>
      <c r="AA33" s="94" t="s">
        <v>858</v>
      </c>
      <c r="AB33" s="94" t="s">
        <v>858</v>
      </c>
      <c r="AC33" s="94" t="s">
        <v>858</v>
      </c>
      <c r="AD33" s="94" t="s">
        <v>858</v>
      </c>
      <c r="AE33" s="94" t="s">
        <v>858</v>
      </c>
      <c r="AF33" s="94" t="s">
        <v>858</v>
      </c>
      <c r="AG33" s="94" t="s">
        <v>858</v>
      </c>
      <c r="AH33" s="94" t="s">
        <v>858</v>
      </c>
    </row>
    <row r="34" spans="1:34" ht="15.75" hidden="1">
      <c r="A34" s="193"/>
      <c r="B34" s="197"/>
      <c r="C34" s="193"/>
      <c r="D34" s="94" t="s">
        <v>858</v>
      </c>
      <c r="E34" s="94" t="s">
        <v>858</v>
      </c>
      <c r="F34" s="94" t="s">
        <v>858</v>
      </c>
      <c r="G34" s="94" t="s">
        <v>858</v>
      </c>
      <c r="H34" s="94" t="s">
        <v>858</v>
      </c>
      <c r="I34" s="94" t="s">
        <v>858</v>
      </c>
      <c r="J34" s="94" t="s">
        <v>858</v>
      </c>
      <c r="K34" s="94" t="s">
        <v>858</v>
      </c>
      <c r="L34" s="94" t="s">
        <v>858</v>
      </c>
      <c r="M34" s="94" t="s">
        <v>858</v>
      </c>
      <c r="N34" s="94" t="s">
        <v>858</v>
      </c>
      <c r="O34" s="94" t="s">
        <v>858</v>
      </c>
      <c r="P34" s="94" t="s">
        <v>858</v>
      </c>
      <c r="Q34" s="94" t="s">
        <v>858</v>
      </c>
      <c r="R34" s="94" t="s">
        <v>858</v>
      </c>
      <c r="S34" s="94" t="s">
        <v>858</v>
      </c>
      <c r="T34" s="94" t="s">
        <v>858</v>
      </c>
      <c r="U34" s="94" t="s">
        <v>858</v>
      </c>
      <c r="V34" s="94" t="s">
        <v>858</v>
      </c>
      <c r="W34" s="94" t="s">
        <v>858</v>
      </c>
      <c r="X34" s="94" t="s">
        <v>858</v>
      </c>
      <c r="Y34" s="94" t="s">
        <v>858</v>
      </c>
      <c r="Z34" s="94" t="s">
        <v>858</v>
      </c>
      <c r="AA34" s="94" t="s">
        <v>858</v>
      </c>
      <c r="AB34" s="94" t="s">
        <v>858</v>
      </c>
      <c r="AC34" s="94" t="s">
        <v>858</v>
      </c>
      <c r="AD34" s="94" t="s">
        <v>858</v>
      </c>
      <c r="AE34" s="94" t="s">
        <v>858</v>
      </c>
      <c r="AF34" s="94" t="s">
        <v>858</v>
      </c>
      <c r="AG34" s="94" t="s">
        <v>858</v>
      </c>
      <c r="AH34" s="94" t="s">
        <v>858</v>
      </c>
    </row>
    <row r="35" spans="1:34" ht="31.5">
      <c r="A35" s="193" t="s">
        <v>36</v>
      </c>
      <c r="B35" s="193" t="s">
        <v>863</v>
      </c>
      <c r="C35" s="194" t="s">
        <v>858</v>
      </c>
      <c r="D35" s="94" t="s">
        <v>858</v>
      </c>
      <c r="E35" s="94" t="s">
        <v>858</v>
      </c>
      <c r="F35" s="94" t="s">
        <v>858</v>
      </c>
      <c r="G35" s="94" t="s">
        <v>858</v>
      </c>
      <c r="H35" s="94" t="s">
        <v>858</v>
      </c>
      <c r="I35" s="94" t="s">
        <v>858</v>
      </c>
      <c r="J35" s="94" t="s">
        <v>858</v>
      </c>
      <c r="K35" s="94" t="s">
        <v>858</v>
      </c>
      <c r="L35" s="94" t="s">
        <v>858</v>
      </c>
      <c r="M35" s="94" t="s">
        <v>858</v>
      </c>
      <c r="N35" s="94" t="s">
        <v>858</v>
      </c>
      <c r="O35" s="94" t="s">
        <v>858</v>
      </c>
      <c r="P35" s="94" t="s">
        <v>858</v>
      </c>
      <c r="Q35" s="94" t="s">
        <v>858</v>
      </c>
      <c r="R35" s="94" t="s">
        <v>858</v>
      </c>
      <c r="S35" s="94" t="s">
        <v>858</v>
      </c>
      <c r="T35" s="94" t="s">
        <v>858</v>
      </c>
      <c r="U35" s="94" t="s">
        <v>858</v>
      </c>
      <c r="V35" s="94" t="s">
        <v>858</v>
      </c>
      <c r="W35" s="94" t="s">
        <v>858</v>
      </c>
      <c r="X35" s="94" t="s">
        <v>858</v>
      </c>
      <c r="Y35" s="94" t="s">
        <v>858</v>
      </c>
      <c r="Z35" s="94" t="s">
        <v>858</v>
      </c>
      <c r="AA35" s="94" t="s">
        <v>858</v>
      </c>
      <c r="AB35" s="94" t="s">
        <v>858</v>
      </c>
      <c r="AC35" s="94" t="s">
        <v>858</v>
      </c>
      <c r="AD35" s="94" t="s">
        <v>858</v>
      </c>
      <c r="AE35" s="94" t="s">
        <v>858</v>
      </c>
      <c r="AF35" s="94" t="s">
        <v>858</v>
      </c>
      <c r="AG35" s="94" t="s">
        <v>858</v>
      </c>
      <c r="AH35" s="94" t="s">
        <v>858</v>
      </c>
    </row>
    <row r="36" spans="1:34" ht="15.75" collapsed="1">
      <c r="A36" s="193" t="s">
        <v>864</v>
      </c>
      <c r="B36" s="226" t="s">
        <v>895</v>
      </c>
      <c r="C36" s="226" t="s">
        <v>896</v>
      </c>
      <c r="D36" s="94" t="s">
        <v>858</v>
      </c>
      <c r="E36" s="94" t="s">
        <v>858</v>
      </c>
      <c r="F36" s="94" t="s">
        <v>858</v>
      </c>
      <c r="G36" s="94" t="s">
        <v>858</v>
      </c>
      <c r="H36" s="94" t="s">
        <v>858</v>
      </c>
      <c r="I36" s="94" t="s">
        <v>858</v>
      </c>
      <c r="J36" s="94" t="s">
        <v>858</v>
      </c>
      <c r="K36" s="94" t="s">
        <v>858</v>
      </c>
      <c r="L36" s="94" t="s">
        <v>858</v>
      </c>
      <c r="M36" s="94" t="s">
        <v>858</v>
      </c>
      <c r="N36" s="94" t="s">
        <v>858</v>
      </c>
      <c r="O36" s="94" t="s">
        <v>858</v>
      </c>
      <c r="P36" s="94" t="s">
        <v>858</v>
      </c>
      <c r="Q36" s="94" t="s">
        <v>858</v>
      </c>
      <c r="R36" s="94" t="s">
        <v>858</v>
      </c>
      <c r="S36" s="94" t="s">
        <v>858</v>
      </c>
      <c r="T36" s="94" t="s">
        <v>858</v>
      </c>
      <c r="U36" s="94" t="s">
        <v>858</v>
      </c>
      <c r="V36" s="94" t="s">
        <v>858</v>
      </c>
      <c r="W36" s="94" t="s">
        <v>858</v>
      </c>
      <c r="X36" s="94" t="s">
        <v>858</v>
      </c>
      <c r="Y36" s="94" t="s">
        <v>858</v>
      </c>
      <c r="Z36" s="94" t="s">
        <v>858</v>
      </c>
      <c r="AA36" s="94" t="s">
        <v>858</v>
      </c>
      <c r="AB36" s="94" t="s">
        <v>858</v>
      </c>
      <c r="AC36" s="94" t="s">
        <v>858</v>
      </c>
      <c r="AD36" s="94" t="s">
        <v>858</v>
      </c>
      <c r="AE36" s="94" t="s">
        <v>858</v>
      </c>
      <c r="AF36" s="94" t="s">
        <v>858</v>
      </c>
      <c r="AG36" s="94" t="s">
        <v>858</v>
      </c>
      <c r="AH36" s="94" t="s">
        <v>858</v>
      </c>
    </row>
    <row r="37" spans="1:34" ht="15.75">
      <c r="A37" s="193" t="s">
        <v>899</v>
      </c>
      <c r="B37" s="226" t="s">
        <v>897</v>
      </c>
      <c r="C37" s="226" t="s">
        <v>898</v>
      </c>
      <c r="D37" s="94" t="s">
        <v>858</v>
      </c>
      <c r="E37" s="94" t="s">
        <v>858</v>
      </c>
      <c r="F37" s="94" t="s">
        <v>858</v>
      </c>
      <c r="G37" s="94" t="s">
        <v>858</v>
      </c>
      <c r="H37" s="94" t="s">
        <v>858</v>
      </c>
      <c r="I37" s="94" t="s">
        <v>858</v>
      </c>
      <c r="J37" s="94" t="s">
        <v>858</v>
      </c>
      <c r="K37" s="94" t="s">
        <v>858</v>
      </c>
      <c r="L37" s="94" t="s">
        <v>858</v>
      </c>
      <c r="M37" s="94" t="s">
        <v>858</v>
      </c>
      <c r="N37" s="94" t="s">
        <v>858</v>
      </c>
      <c r="O37" s="94" t="s">
        <v>858</v>
      </c>
      <c r="P37" s="94" t="s">
        <v>858</v>
      </c>
      <c r="Q37" s="94" t="s">
        <v>858</v>
      </c>
      <c r="R37" s="94" t="s">
        <v>858</v>
      </c>
      <c r="S37" s="94" t="s">
        <v>858</v>
      </c>
      <c r="T37" s="94" t="s">
        <v>858</v>
      </c>
      <c r="U37" s="94" t="s">
        <v>858</v>
      </c>
      <c r="V37" s="94" t="s">
        <v>858</v>
      </c>
      <c r="W37" s="94" t="s">
        <v>858</v>
      </c>
      <c r="X37" s="94" t="s">
        <v>858</v>
      </c>
      <c r="Y37" s="94" t="s">
        <v>858</v>
      </c>
      <c r="Z37" s="94" t="s">
        <v>858</v>
      </c>
      <c r="AA37" s="94" t="s">
        <v>858</v>
      </c>
      <c r="AB37" s="94" t="s">
        <v>858</v>
      </c>
      <c r="AC37" s="94" t="s">
        <v>858</v>
      </c>
      <c r="AD37" s="94" t="s">
        <v>858</v>
      </c>
      <c r="AE37" s="94" t="s">
        <v>858</v>
      </c>
      <c r="AF37" s="94" t="s">
        <v>858</v>
      </c>
      <c r="AG37" s="94" t="s">
        <v>858</v>
      </c>
      <c r="AH37" s="94" t="s">
        <v>858</v>
      </c>
    </row>
    <row r="38" spans="1:34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5.75" hidden="1" collapsed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5.75" hidden="1" collapsed="1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 ht="15.75" hidden="1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1:34" ht="15.75" hidden="1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3" ht="15.75">
      <c r="A53" s="24" t="s">
        <v>798</v>
      </c>
    </row>
    <row r="54" ht="15.75">
      <c r="A54" s="2" t="s">
        <v>799</v>
      </c>
    </row>
  </sheetData>
  <sheetProtection/>
  <mergeCells count="23">
    <mergeCell ref="J16:N16"/>
    <mergeCell ref="M11:AG11"/>
    <mergeCell ref="O16:S16"/>
    <mergeCell ref="T16:X16"/>
    <mergeCell ref="Y16:AC16"/>
    <mergeCell ref="AD16:AH16"/>
    <mergeCell ref="M12:Z12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AD2:AH2"/>
    <mergeCell ref="A3:AH3"/>
    <mergeCell ref="K4:L4"/>
    <mergeCell ref="M4:N4"/>
    <mergeCell ref="O4:P4"/>
    <mergeCell ref="K6:X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4"/>
  <sheetViews>
    <sheetView view="pageBreakPreview" zoomScale="60" zoomScalePageLayoutView="0" workbookViewId="0" topLeftCell="E4">
      <selection activeCell="CD22" sqref="CD22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73" width="4.25390625" style="1" customWidth="1"/>
    <col min="74" max="74" width="5.75390625" style="1" customWidth="1"/>
    <col min="75" max="80" width="4.25390625" style="1" customWidth="1"/>
    <col min="81" max="81" width="7.625" style="1" customWidth="1"/>
    <col min="82" max="82" width="26.2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73" t="s">
        <v>3</v>
      </c>
      <c r="CB2" s="273"/>
      <c r="CC2" s="273"/>
      <c r="CD2" s="273"/>
    </row>
    <row r="3" spans="1:37" s="3" customFormat="1" ht="12">
      <c r="A3" s="274" t="s">
        <v>801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</row>
    <row r="4" spans="11:18" s="3" customFormat="1" ht="12.75">
      <c r="K4" s="4" t="s">
        <v>693</v>
      </c>
      <c r="L4" s="254" t="str">
        <f>'Ф14'!K4</f>
        <v>4</v>
      </c>
      <c r="M4" s="303"/>
      <c r="N4" s="274" t="s">
        <v>725</v>
      </c>
      <c r="O4" s="274"/>
      <c r="P4" s="254" t="str">
        <f>'Ф14'!O4</f>
        <v>2022</v>
      </c>
      <c r="Q4" s="303"/>
      <c r="R4" s="3" t="s">
        <v>695</v>
      </c>
    </row>
    <row r="5" ht="11.25" customHeight="1"/>
    <row r="6" spans="11:26" s="3" customFormat="1" ht="12.75" customHeight="1">
      <c r="K6" s="4" t="s">
        <v>696</v>
      </c>
      <c r="L6" s="303" t="str">
        <f>'Ф14'!K6</f>
        <v>Общество с ограниченной ответственностью "ИнвестГрадСтрой"</v>
      </c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2:37" s="2" customFormat="1" ht="10.5" customHeight="1">
      <c r="L7" s="249" t="s">
        <v>4</v>
      </c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54" t="str">
        <f>'Ф14'!O9</f>
        <v>2022</v>
      </c>
      <c r="Q9" s="303"/>
      <c r="R9" s="3" t="s">
        <v>5</v>
      </c>
    </row>
    <row r="10" ht="11.25" customHeight="1"/>
    <row r="11" spans="14:32" s="3" customFormat="1" ht="12.75">
      <c r="N11" s="4" t="s">
        <v>698</v>
      </c>
      <c r="O11" s="154" t="str">
        <f>'Ф14'!M11</f>
        <v>Приказ Департамента тарифного регулирования Томской области от 31.10.2019 № 6-348 (в редакции Приказ ДТР от 29.10.2021 № 6-161)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/>
      <c r="AD11" s="71"/>
      <c r="AE11" s="71"/>
      <c r="AF11" s="71"/>
    </row>
    <row r="12" spans="15:32" s="2" customFormat="1" ht="12.75" customHeight="1">
      <c r="O12" s="249" t="s">
        <v>6</v>
      </c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56" t="s">
        <v>699</v>
      </c>
      <c r="B14" s="256" t="s">
        <v>700</v>
      </c>
      <c r="C14" s="256" t="s">
        <v>701</v>
      </c>
      <c r="D14" s="256" t="s">
        <v>802</v>
      </c>
      <c r="E14" s="314" t="s">
        <v>803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09" t="s">
        <v>925</v>
      </c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10"/>
      <c r="BW14" s="267" t="s">
        <v>804</v>
      </c>
      <c r="BX14" s="268"/>
      <c r="BY14" s="268"/>
      <c r="BZ14" s="268"/>
      <c r="CA14" s="268"/>
      <c r="CB14" s="268"/>
      <c r="CC14" s="269"/>
      <c r="CD14" s="256" t="s">
        <v>705</v>
      </c>
    </row>
    <row r="15" spans="1:82" s="2" customFormat="1" ht="15" customHeight="1">
      <c r="A15" s="257"/>
      <c r="B15" s="257"/>
      <c r="C15" s="257"/>
      <c r="D15" s="257"/>
      <c r="E15" s="277" t="s">
        <v>0</v>
      </c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8"/>
      <c r="AN15" s="277" t="s">
        <v>1</v>
      </c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8"/>
      <c r="BW15" s="311"/>
      <c r="BX15" s="312"/>
      <c r="BY15" s="312"/>
      <c r="BZ15" s="312"/>
      <c r="CA15" s="312"/>
      <c r="CB15" s="312"/>
      <c r="CC15" s="313"/>
      <c r="CD15" s="257"/>
    </row>
    <row r="16" spans="1:82" s="2" customFormat="1" ht="15" customHeight="1">
      <c r="A16" s="257"/>
      <c r="B16" s="257"/>
      <c r="C16" s="257"/>
      <c r="D16" s="257"/>
      <c r="E16" s="277" t="s">
        <v>706</v>
      </c>
      <c r="F16" s="279"/>
      <c r="G16" s="279"/>
      <c r="H16" s="279"/>
      <c r="I16" s="279"/>
      <c r="J16" s="279"/>
      <c r="K16" s="278"/>
      <c r="L16" s="277" t="s">
        <v>707</v>
      </c>
      <c r="M16" s="279"/>
      <c r="N16" s="279"/>
      <c r="O16" s="279"/>
      <c r="P16" s="279"/>
      <c r="Q16" s="279"/>
      <c r="R16" s="278"/>
      <c r="S16" s="277" t="s">
        <v>708</v>
      </c>
      <c r="T16" s="279"/>
      <c r="U16" s="279"/>
      <c r="V16" s="279"/>
      <c r="W16" s="279"/>
      <c r="X16" s="279"/>
      <c r="Y16" s="278"/>
      <c r="Z16" s="277" t="s">
        <v>709</v>
      </c>
      <c r="AA16" s="279"/>
      <c r="AB16" s="279"/>
      <c r="AC16" s="279"/>
      <c r="AD16" s="279"/>
      <c r="AE16" s="279"/>
      <c r="AF16" s="278"/>
      <c r="AG16" s="277" t="s">
        <v>710</v>
      </c>
      <c r="AH16" s="279"/>
      <c r="AI16" s="279"/>
      <c r="AJ16" s="279"/>
      <c r="AK16" s="279"/>
      <c r="AL16" s="279"/>
      <c r="AM16" s="278"/>
      <c r="AN16" s="277" t="s">
        <v>706</v>
      </c>
      <c r="AO16" s="279"/>
      <c r="AP16" s="279"/>
      <c r="AQ16" s="279"/>
      <c r="AR16" s="279"/>
      <c r="AS16" s="279"/>
      <c r="AT16" s="278"/>
      <c r="AU16" s="277" t="s">
        <v>707</v>
      </c>
      <c r="AV16" s="279"/>
      <c r="AW16" s="279"/>
      <c r="AX16" s="279"/>
      <c r="AY16" s="279"/>
      <c r="AZ16" s="279"/>
      <c r="BA16" s="278"/>
      <c r="BB16" s="277" t="s">
        <v>708</v>
      </c>
      <c r="BC16" s="279"/>
      <c r="BD16" s="279"/>
      <c r="BE16" s="279"/>
      <c r="BF16" s="279"/>
      <c r="BG16" s="279"/>
      <c r="BH16" s="278"/>
      <c r="BI16" s="277" t="s">
        <v>709</v>
      </c>
      <c r="BJ16" s="279"/>
      <c r="BK16" s="279"/>
      <c r="BL16" s="279"/>
      <c r="BM16" s="279"/>
      <c r="BN16" s="279"/>
      <c r="BO16" s="278"/>
      <c r="BP16" s="277" t="s">
        <v>710</v>
      </c>
      <c r="BQ16" s="279"/>
      <c r="BR16" s="279"/>
      <c r="BS16" s="279"/>
      <c r="BT16" s="279"/>
      <c r="BU16" s="279"/>
      <c r="BV16" s="278"/>
      <c r="BW16" s="270"/>
      <c r="BX16" s="271"/>
      <c r="BY16" s="271"/>
      <c r="BZ16" s="271"/>
      <c r="CA16" s="271"/>
      <c r="CB16" s="271"/>
      <c r="CC16" s="272"/>
      <c r="CD16" s="257"/>
    </row>
    <row r="17" spans="1:82" s="2" customFormat="1" ht="87.75" customHeight="1">
      <c r="A17" s="257"/>
      <c r="B17" s="257"/>
      <c r="C17" s="257"/>
      <c r="D17" s="257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7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89" t="s">
        <v>857</v>
      </c>
      <c r="B19" s="190" t="s">
        <v>712</v>
      </c>
      <c r="C19" s="191" t="s">
        <v>858</v>
      </c>
      <c r="D19" s="96" t="s">
        <v>858</v>
      </c>
      <c r="E19" s="202">
        <f aca="true" t="shared" si="0" ref="E19:E24">AG19</f>
        <v>3.19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AM19</f>
        <v>5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202">
        <f>'Ф14'!E19</f>
        <v>3.19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AM27</f>
        <v>5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f>AT25</f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f>BV25</f>
        <v>0</v>
      </c>
      <c r="BW19" s="96">
        <f>BW20</f>
        <v>-3.19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f>CC25</f>
        <v>-5</v>
      </c>
      <c r="CD19" s="96" t="s">
        <v>858</v>
      </c>
    </row>
    <row r="20" spans="1:82" s="2" customFormat="1" ht="16.5" customHeight="1">
      <c r="A20" s="193" t="s">
        <v>905</v>
      </c>
      <c r="B20" s="194" t="s">
        <v>904</v>
      </c>
      <c r="C20" s="194" t="s">
        <v>858</v>
      </c>
      <c r="D20" s="94" t="s">
        <v>858</v>
      </c>
      <c r="E20" s="98">
        <f>AG20</f>
        <v>3.19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f>'Ф14'!E20</f>
        <v>3.19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f>BW21+BW23+BW24+BW22</f>
        <v>-3.19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4" t="s">
        <v>858</v>
      </c>
    </row>
    <row r="21" spans="1:82" s="2" customFormat="1" ht="46.5" customHeight="1">
      <c r="A21" s="193" t="s">
        <v>22</v>
      </c>
      <c r="B21" s="194" t="s">
        <v>909</v>
      </c>
      <c r="C21" s="194" t="s">
        <v>906</v>
      </c>
      <c r="D21" s="94" t="s">
        <v>858</v>
      </c>
      <c r="E21" s="98">
        <f t="shared" si="0"/>
        <v>2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f>'Ф14'!E21</f>
        <v>2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f>-E21</f>
        <v>-2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4" t="str">
        <f>'Ф10'!T20</f>
        <v>Продление срока эксплуатации. Перенос мероприятия на 2025 год.</v>
      </c>
    </row>
    <row r="22" spans="1:82" s="2" customFormat="1" ht="51.75" customHeight="1">
      <c r="A22" s="193" t="s">
        <v>24</v>
      </c>
      <c r="B22" s="194" t="s">
        <v>910</v>
      </c>
      <c r="C22" s="194" t="s">
        <v>907</v>
      </c>
      <c r="D22" s="94" t="s">
        <v>858</v>
      </c>
      <c r="E22" s="98">
        <f t="shared" si="0"/>
        <v>0.4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f>'Ф14'!E22</f>
        <v>0.4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f>-E22</f>
        <v>-0.4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4" t="s">
        <v>938</v>
      </c>
    </row>
    <row r="23" spans="1:82" s="2" customFormat="1" ht="42" customHeight="1">
      <c r="A23" s="193" t="s">
        <v>26</v>
      </c>
      <c r="B23" s="194" t="s">
        <v>911</v>
      </c>
      <c r="C23" s="194" t="s">
        <v>908</v>
      </c>
      <c r="D23" s="94" t="s">
        <v>858</v>
      </c>
      <c r="E23" s="98">
        <f t="shared" si="0"/>
        <v>0.63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f>'Ф14'!E23</f>
        <v>0.63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f>-E23</f>
        <v>-0.63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4" t="s">
        <v>936</v>
      </c>
    </row>
    <row r="24" spans="1:82" s="2" customFormat="1" ht="38.25">
      <c r="A24" s="193" t="s">
        <v>913</v>
      </c>
      <c r="B24" s="194" t="s">
        <v>912</v>
      </c>
      <c r="C24" s="194" t="s">
        <v>914</v>
      </c>
      <c r="D24" s="94" t="s">
        <v>858</v>
      </c>
      <c r="E24" s="98">
        <f t="shared" si="0"/>
        <v>0.16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f>'Ф14'!E24</f>
        <v>0.16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f>-E24</f>
        <v>-0.16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4" t="s">
        <v>936</v>
      </c>
    </row>
    <row r="25" spans="1:82" ht="15.75">
      <c r="A25" s="221" t="s">
        <v>891</v>
      </c>
      <c r="B25" s="222" t="s">
        <v>892</v>
      </c>
      <c r="C25" s="194" t="s">
        <v>858</v>
      </c>
      <c r="D25" s="94" t="s">
        <v>858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f>K26</f>
        <v>5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f>AM26</f>
        <v>5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f>AT26</f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f>BV26</f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f>CC26</f>
        <v>-5</v>
      </c>
      <c r="CD25" s="94" t="s">
        <v>858</v>
      </c>
    </row>
    <row r="26" spans="1:82" s="2" customFormat="1" ht="25.5">
      <c r="A26" s="221" t="s">
        <v>489</v>
      </c>
      <c r="B26" s="223" t="s">
        <v>893</v>
      </c>
      <c r="C26" s="194" t="s">
        <v>858</v>
      </c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9">
        <f>K27</f>
        <v>5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f>AM27</f>
        <v>5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109">
        <f>AT27</f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109">
        <f>BV27</f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109">
        <f>CC27</f>
        <v>-5</v>
      </c>
      <c r="CD26" s="94" t="s">
        <v>858</v>
      </c>
    </row>
    <row r="27" spans="1:82" s="2" customFormat="1" ht="63">
      <c r="A27" s="224" t="s">
        <v>491</v>
      </c>
      <c r="B27" s="225" t="s">
        <v>932</v>
      </c>
      <c r="C27" s="225" t="s">
        <v>894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9">
        <f>'Ф14'!I27</f>
        <v>5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f>K27</f>
        <v>5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109">
        <f>BV27</f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94">
        <v>0</v>
      </c>
      <c r="BD27" s="94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109">
        <f>'Ф13'!BV28</f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109">
        <f>BV27-AM27</f>
        <v>-5</v>
      </c>
      <c r="CD27" s="109" t="str">
        <f>'Ф13'!CA28</f>
        <v>Перенос мероприятий с 2021 г. на 2022 -2024 года</v>
      </c>
    </row>
    <row r="28" spans="1:82" ht="15.75" hidden="1">
      <c r="A28" s="193"/>
      <c r="B28" s="196"/>
      <c r="C28" s="194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9">
        <f>'Ф14'!I28</f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f>K28</f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f>AT28</f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 t="s">
        <v>858</v>
      </c>
    </row>
    <row r="29" spans="1:82" ht="15.75" hidden="1">
      <c r="A29" s="193"/>
      <c r="B29" s="196"/>
      <c r="C29" s="194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9">
        <f>'Ф14'!I29</f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f>K29</f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f>AT29</f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 t="s">
        <v>858</v>
      </c>
    </row>
    <row r="30" spans="1:82" ht="15.75" hidden="1">
      <c r="A30" s="193"/>
      <c r="B30" s="194"/>
      <c r="C30" s="194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 t="s">
        <v>858</v>
      </c>
    </row>
    <row r="31" spans="1:82" ht="15.75" hidden="1">
      <c r="A31" s="193"/>
      <c r="B31" s="194"/>
      <c r="C31" s="194"/>
      <c r="D31" s="98" t="s">
        <v>858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98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4" t="s">
        <v>858</v>
      </c>
    </row>
    <row r="32" spans="1:82" ht="15.75" hidden="1">
      <c r="A32" s="193"/>
      <c r="B32" s="196"/>
      <c r="C32" s="194"/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f>K32</f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f>AT32</f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94" t="s">
        <v>858</v>
      </c>
    </row>
    <row r="33" spans="1:82" ht="15.75" hidden="1">
      <c r="A33" s="193"/>
      <c r="B33" s="196"/>
      <c r="C33" s="194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 t="s">
        <v>858</v>
      </c>
    </row>
    <row r="34" spans="1:82" ht="15.75" hidden="1">
      <c r="A34" s="193"/>
      <c r="B34" s="197"/>
      <c r="C34" s="193"/>
      <c r="D34" s="94" t="s">
        <v>858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109">
        <f>'Ф13'!K34</f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109">
        <f>K34</f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f>AT34</f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 t="s">
        <v>858</v>
      </c>
    </row>
    <row r="35" spans="1:82" ht="31.5">
      <c r="A35" s="193" t="s">
        <v>36</v>
      </c>
      <c r="B35" s="193" t="s">
        <v>863</v>
      </c>
      <c r="C35" s="194" t="s">
        <v>858</v>
      </c>
      <c r="D35" s="94" t="s">
        <v>858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f>K36</f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f>AM36</f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 t="s">
        <v>858</v>
      </c>
    </row>
    <row r="36" spans="1:82" ht="15.75" collapsed="1">
      <c r="A36" s="193" t="s">
        <v>864</v>
      </c>
      <c r="B36" s="226" t="s">
        <v>895</v>
      </c>
      <c r="C36" s="226" t="s">
        <v>896</v>
      </c>
      <c r="D36" s="94" t="s">
        <v>858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f>AM36</f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f>AT36</f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 t="s">
        <v>858</v>
      </c>
    </row>
    <row r="37" spans="1:82" ht="15.75">
      <c r="A37" s="193" t="s">
        <v>899</v>
      </c>
      <c r="B37" s="226" t="s">
        <v>897</v>
      </c>
      <c r="C37" s="226" t="s">
        <v>898</v>
      </c>
      <c r="D37" s="94" t="s">
        <v>858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f>AT37</f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 t="s">
        <v>858</v>
      </c>
    </row>
    <row r="38" spans="1:82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</row>
    <row r="39" spans="1:82" ht="15.75" hidden="1" collapsed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</row>
    <row r="45" spans="1:82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</row>
    <row r="46" spans="1:82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</row>
    <row r="47" spans="1:82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</row>
    <row r="48" spans="1:82" ht="15.75" hidden="1" collapsed="1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</row>
    <row r="49" spans="1:82" s="114" customFormat="1" ht="15.75" hidden="1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</row>
    <row r="50" spans="1:82" s="111" customFormat="1" ht="15.75" hidden="1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</row>
    <row r="51" spans="1:82" s="111" customFormat="1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</row>
    <row r="53" ht="15.75">
      <c r="A53" s="2" t="s">
        <v>808</v>
      </c>
    </row>
    <row r="54" ht="15.75">
      <c r="A54" s="2" t="s">
        <v>809</v>
      </c>
    </row>
  </sheetData>
  <sheetProtection/>
  <mergeCells count="29">
    <mergeCell ref="CA2:CD2"/>
    <mergeCell ref="A3:AK3"/>
    <mergeCell ref="L4:M4"/>
    <mergeCell ref="N4:O4"/>
    <mergeCell ref="P4:Q4"/>
    <mergeCell ref="L6:Z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L16:R16"/>
    <mergeCell ref="S16:Y16"/>
    <mergeCell ref="Z16:AF16"/>
    <mergeCell ref="AG16:AM16"/>
    <mergeCell ref="AN16:AT16"/>
    <mergeCell ref="BB16:BH16"/>
    <mergeCell ref="BI16:BO16"/>
    <mergeCell ref="BP16:BV16"/>
    <mergeCell ref="AL14:BV14"/>
    <mergeCell ref="BW14:CC16"/>
    <mergeCell ref="CD14:CD17"/>
    <mergeCell ref="AN15:BV15"/>
    <mergeCell ref="AU16:BA1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1"/>
  <sheetViews>
    <sheetView view="pageBreakPreview" zoomScale="80" zoomScaleNormal="95" zoomScaleSheetLayoutView="80" zoomScalePageLayoutView="0" workbookViewId="0" topLeftCell="A16">
      <selection activeCell="P27" sqref="P27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301" t="s">
        <v>3</v>
      </c>
      <c r="BE2" s="301"/>
      <c r="BF2" s="301"/>
      <c r="BG2" s="301"/>
      <c r="BH2" s="301"/>
    </row>
    <row r="3" spans="1:60" s="56" customFormat="1" ht="9.75" customHeight="1">
      <c r="A3" s="336" t="s">
        <v>811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</row>
    <row r="4" spans="21:28" s="56" customFormat="1" ht="10.5">
      <c r="U4" s="57" t="s">
        <v>693</v>
      </c>
      <c r="V4" s="321" t="str">
        <f>'Ф15'!L4</f>
        <v>4</v>
      </c>
      <c r="W4" s="322"/>
      <c r="X4" s="336" t="s">
        <v>725</v>
      </c>
      <c r="Y4" s="336"/>
      <c r="Z4" s="321" t="str">
        <f>'Ф15'!P4</f>
        <v>2022</v>
      </c>
      <c r="AA4" s="322"/>
      <c r="AB4" s="56" t="s">
        <v>695</v>
      </c>
    </row>
    <row r="5" ht="9" customHeight="1"/>
    <row r="6" spans="21:39" s="56" customFormat="1" ht="10.5">
      <c r="U6" s="74" t="s">
        <v>812</v>
      </c>
      <c r="V6" s="322" t="str">
        <f>'Ф15'!L6</f>
        <v>Общество с ограниченной ответственностью "ИнвестГрадСтрой"</v>
      </c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</row>
    <row r="7" spans="22:39" s="61" customFormat="1" ht="10.5" customHeight="1">
      <c r="V7" s="297" t="s">
        <v>4</v>
      </c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</row>
    <row r="8" ht="9" customHeight="1"/>
    <row r="9" spans="25:28" s="56" customFormat="1" ht="10.5">
      <c r="Y9" s="57" t="s">
        <v>697</v>
      </c>
      <c r="Z9" s="321" t="str">
        <f>'Ф15'!P9</f>
        <v>2022</v>
      </c>
      <c r="AA9" s="322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23" t="str">
        <f>'Ф15'!O11</f>
        <v>Приказ Департамента тарифного регулирования Томской области от 31.10.2019 № 6-348 (в редакции Приказ ДТР от 29.10.2021 № 6-161)</v>
      </c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</row>
    <row r="12" spans="25:41" s="61" customFormat="1" ht="8.25">
      <c r="Y12" s="297" t="s">
        <v>6</v>
      </c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16" t="s">
        <v>699</v>
      </c>
      <c r="B14" s="316" t="s">
        <v>700</v>
      </c>
      <c r="C14" s="316" t="s">
        <v>701</v>
      </c>
      <c r="D14" s="316" t="s">
        <v>813</v>
      </c>
      <c r="E14" s="333" t="s">
        <v>915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5"/>
      <c r="BC14" s="324" t="s">
        <v>804</v>
      </c>
      <c r="BD14" s="325"/>
      <c r="BE14" s="325"/>
      <c r="BF14" s="325"/>
      <c r="BG14" s="326"/>
      <c r="BH14" s="316" t="s">
        <v>705</v>
      </c>
    </row>
    <row r="15" spans="1:60" s="61" customFormat="1" ht="15" customHeight="1">
      <c r="A15" s="317"/>
      <c r="B15" s="317"/>
      <c r="C15" s="317"/>
      <c r="D15" s="317"/>
      <c r="E15" s="318" t="s">
        <v>0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20"/>
      <c r="AD15" s="318" t="s">
        <v>1</v>
      </c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20"/>
      <c r="BC15" s="327"/>
      <c r="BD15" s="328"/>
      <c r="BE15" s="328"/>
      <c r="BF15" s="328"/>
      <c r="BG15" s="329"/>
      <c r="BH15" s="317"/>
    </row>
    <row r="16" spans="1:60" s="61" customFormat="1" ht="15" customHeight="1">
      <c r="A16" s="317"/>
      <c r="B16" s="317"/>
      <c r="C16" s="317"/>
      <c r="D16" s="317"/>
      <c r="E16" s="318" t="s">
        <v>706</v>
      </c>
      <c r="F16" s="319"/>
      <c r="G16" s="319"/>
      <c r="H16" s="319"/>
      <c r="I16" s="320"/>
      <c r="J16" s="318" t="s">
        <v>707</v>
      </c>
      <c r="K16" s="319"/>
      <c r="L16" s="319"/>
      <c r="M16" s="319"/>
      <c r="N16" s="320"/>
      <c r="O16" s="318" t="s">
        <v>708</v>
      </c>
      <c r="P16" s="319"/>
      <c r="Q16" s="319"/>
      <c r="R16" s="319"/>
      <c r="S16" s="320"/>
      <c r="T16" s="318" t="s">
        <v>709</v>
      </c>
      <c r="U16" s="319"/>
      <c r="V16" s="319"/>
      <c r="W16" s="319"/>
      <c r="X16" s="320"/>
      <c r="Y16" s="318" t="s">
        <v>710</v>
      </c>
      <c r="Z16" s="319"/>
      <c r="AA16" s="319"/>
      <c r="AB16" s="319"/>
      <c r="AC16" s="320"/>
      <c r="AD16" s="318" t="s">
        <v>706</v>
      </c>
      <c r="AE16" s="319"/>
      <c r="AF16" s="319"/>
      <c r="AG16" s="319"/>
      <c r="AH16" s="320"/>
      <c r="AI16" s="318" t="s">
        <v>707</v>
      </c>
      <c r="AJ16" s="319"/>
      <c r="AK16" s="319"/>
      <c r="AL16" s="319"/>
      <c r="AM16" s="320"/>
      <c r="AN16" s="318" t="s">
        <v>708</v>
      </c>
      <c r="AO16" s="319"/>
      <c r="AP16" s="319"/>
      <c r="AQ16" s="319"/>
      <c r="AR16" s="320"/>
      <c r="AS16" s="318" t="s">
        <v>709</v>
      </c>
      <c r="AT16" s="319"/>
      <c r="AU16" s="319"/>
      <c r="AV16" s="319"/>
      <c r="AW16" s="320"/>
      <c r="AX16" s="318" t="s">
        <v>710</v>
      </c>
      <c r="AY16" s="319"/>
      <c r="AZ16" s="319"/>
      <c r="BA16" s="319"/>
      <c r="BB16" s="320"/>
      <c r="BC16" s="330"/>
      <c r="BD16" s="331"/>
      <c r="BE16" s="331"/>
      <c r="BF16" s="331"/>
      <c r="BG16" s="332"/>
      <c r="BH16" s="317"/>
    </row>
    <row r="17" spans="1:60" s="61" customFormat="1" ht="33" customHeight="1">
      <c r="A17" s="317"/>
      <c r="B17" s="317"/>
      <c r="C17" s="317"/>
      <c r="D17" s="317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7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89" t="s">
        <v>857</v>
      </c>
      <c r="B19" s="190" t="s">
        <v>712</v>
      </c>
      <c r="C19" s="191" t="s">
        <v>858</v>
      </c>
      <c r="D19" s="157" t="s">
        <v>858</v>
      </c>
      <c r="E19" s="157" t="s">
        <v>858</v>
      </c>
      <c r="F19" s="157" t="s">
        <v>858</v>
      </c>
      <c r="G19" s="157" t="s">
        <v>858</v>
      </c>
      <c r="H19" s="157" t="s">
        <v>858</v>
      </c>
      <c r="I19" s="157" t="s">
        <v>858</v>
      </c>
      <c r="J19" s="157" t="s">
        <v>858</v>
      </c>
      <c r="K19" s="157" t="s">
        <v>858</v>
      </c>
      <c r="L19" s="157" t="s">
        <v>858</v>
      </c>
      <c r="M19" s="157" t="s">
        <v>858</v>
      </c>
      <c r="N19" s="157" t="s">
        <v>858</v>
      </c>
      <c r="O19" s="157" t="s">
        <v>858</v>
      </c>
      <c r="P19" s="157" t="s">
        <v>858</v>
      </c>
      <c r="Q19" s="157" t="s">
        <v>858</v>
      </c>
      <c r="R19" s="157" t="s">
        <v>858</v>
      </c>
      <c r="S19" s="157" t="s">
        <v>858</v>
      </c>
      <c r="T19" s="157" t="s">
        <v>858</v>
      </c>
      <c r="U19" s="157" t="s">
        <v>858</v>
      </c>
      <c r="V19" s="157" t="s">
        <v>858</v>
      </c>
      <c r="W19" s="157" t="s">
        <v>858</v>
      </c>
      <c r="X19" s="157" t="s">
        <v>858</v>
      </c>
      <c r="Y19" s="157" t="s">
        <v>858</v>
      </c>
      <c r="Z19" s="157" t="s">
        <v>858</v>
      </c>
      <c r="AA19" s="157" t="s">
        <v>858</v>
      </c>
      <c r="AB19" s="157" t="s">
        <v>858</v>
      </c>
      <c r="AC19" s="157" t="s">
        <v>858</v>
      </c>
      <c r="AD19" s="157" t="s">
        <v>858</v>
      </c>
      <c r="AE19" s="157" t="s">
        <v>858</v>
      </c>
      <c r="AF19" s="157" t="s">
        <v>858</v>
      </c>
      <c r="AG19" s="157" t="s">
        <v>858</v>
      </c>
      <c r="AH19" s="157" t="s">
        <v>858</v>
      </c>
      <c r="AI19" s="157" t="s">
        <v>858</v>
      </c>
      <c r="AJ19" s="157" t="s">
        <v>858</v>
      </c>
      <c r="AK19" s="157" t="s">
        <v>858</v>
      </c>
      <c r="AL19" s="157" t="s">
        <v>858</v>
      </c>
      <c r="AM19" s="157" t="s">
        <v>858</v>
      </c>
      <c r="AN19" s="157" t="s">
        <v>858</v>
      </c>
      <c r="AO19" s="157" t="s">
        <v>858</v>
      </c>
      <c r="AP19" s="157" t="s">
        <v>858</v>
      </c>
      <c r="AQ19" s="157" t="s">
        <v>858</v>
      </c>
      <c r="AR19" s="157" t="s">
        <v>858</v>
      </c>
      <c r="AS19" s="157" t="s">
        <v>858</v>
      </c>
      <c r="AT19" s="157" t="s">
        <v>858</v>
      </c>
      <c r="AU19" s="157" t="s">
        <v>858</v>
      </c>
      <c r="AV19" s="157" t="s">
        <v>858</v>
      </c>
      <c r="AW19" s="157" t="s">
        <v>858</v>
      </c>
      <c r="AX19" s="157" t="s">
        <v>858</v>
      </c>
      <c r="AY19" s="157" t="s">
        <v>858</v>
      </c>
      <c r="AZ19" s="157" t="s">
        <v>858</v>
      </c>
      <c r="BA19" s="157" t="s">
        <v>858</v>
      </c>
      <c r="BB19" s="157" t="s">
        <v>858</v>
      </c>
      <c r="BC19" s="157" t="s">
        <v>858</v>
      </c>
      <c r="BD19" s="157" t="s">
        <v>858</v>
      </c>
      <c r="BE19" s="157" t="s">
        <v>858</v>
      </c>
      <c r="BF19" s="157" t="s">
        <v>858</v>
      </c>
      <c r="BG19" s="157" t="s">
        <v>858</v>
      </c>
      <c r="BH19" s="157" t="s">
        <v>858</v>
      </c>
    </row>
    <row r="20" spans="1:60" s="61" customFormat="1" ht="26.25" customHeight="1">
      <c r="A20" s="193" t="s">
        <v>905</v>
      </c>
      <c r="B20" s="194" t="s">
        <v>904</v>
      </c>
      <c r="C20" s="194" t="s">
        <v>858</v>
      </c>
      <c r="D20" s="27" t="s">
        <v>858</v>
      </c>
      <c r="E20" s="158" t="s">
        <v>858</v>
      </c>
      <c r="F20" s="158" t="s">
        <v>858</v>
      </c>
      <c r="G20" s="158" t="s">
        <v>858</v>
      </c>
      <c r="H20" s="158" t="s">
        <v>858</v>
      </c>
      <c r="I20" s="158" t="s">
        <v>858</v>
      </c>
      <c r="J20" s="158" t="s">
        <v>858</v>
      </c>
      <c r="K20" s="158" t="s">
        <v>858</v>
      </c>
      <c r="L20" s="158" t="s">
        <v>858</v>
      </c>
      <c r="M20" s="158" t="s">
        <v>858</v>
      </c>
      <c r="N20" s="158" t="s">
        <v>858</v>
      </c>
      <c r="O20" s="158" t="s">
        <v>858</v>
      </c>
      <c r="P20" s="158" t="s">
        <v>858</v>
      </c>
      <c r="Q20" s="158" t="s">
        <v>858</v>
      </c>
      <c r="R20" s="158" t="s">
        <v>858</v>
      </c>
      <c r="S20" s="158" t="s">
        <v>858</v>
      </c>
      <c r="T20" s="158" t="s">
        <v>858</v>
      </c>
      <c r="U20" s="158" t="s">
        <v>858</v>
      </c>
      <c r="V20" s="158" t="s">
        <v>858</v>
      </c>
      <c r="W20" s="158" t="s">
        <v>858</v>
      </c>
      <c r="X20" s="158" t="s">
        <v>858</v>
      </c>
      <c r="Y20" s="158" t="s">
        <v>858</v>
      </c>
      <c r="Z20" s="158" t="s">
        <v>858</v>
      </c>
      <c r="AA20" s="158" t="s">
        <v>858</v>
      </c>
      <c r="AB20" s="158" t="s">
        <v>858</v>
      </c>
      <c r="AC20" s="158" t="s">
        <v>858</v>
      </c>
      <c r="AD20" s="158" t="s">
        <v>858</v>
      </c>
      <c r="AE20" s="158" t="s">
        <v>858</v>
      </c>
      <c r="AF20" s="158" t="s">
        <v>858</v>
      </c>
      <c r="AG20" s="158" t="s">
        <v>858</v>
      </c>
      <c r="AH20" s="158" t="s">
        <v>858</v>
      </c>
      <c r="AI20" s="158" t="s">
        <v>858</v>
      </c>
      <c r="AJ20" s="158" t="s">
        <v>858</v>
      </c>
      <c r="AK20" s="158" t="s">
        <v>858</v>
      </c>
      <c r="AL20" s="158" t="s">
        <v>858</v>
      </c>
      <c r="AM20" s="158" t="s">
        <v>858</v>
      </c>
      <c r="AN20" s="158" t="s">
        <v>858</v>
      </c>
      <c r="AO20" s="158" t="s">
        <v>858</v>
      </c>
      <c r="AP20" s="158" t="s">
        <v>858</v>
      </c>
      <c r="AQ20" s="158" t="s">
        <v>858</v>
      </c>
      <c r="AR20" s="158" t="s">
        <v>858</v>
      </c>
      <c r="AS20" s="158" t="s">
        <v>858</v>
      </c>
      <c r="AT20" s="158" t="s">
        <v>858</v>
      </c>
      <c r="AU20" s="158" t="s">
        <v>858</v>
      </c>
      <c r="AV20" s="158" t="s">
        <v>858</v>
      </c>
      <c r="AW20" s="158" t="s">
        <v>858</v>
      </c>
      <c r="AX20" s="158" t="s">
        <v>858</v>
      </c>
      <c r="AY20" s="158" t="s">
        <v>858</v>
      </c>
      <c r="AZ20" s="158" t="s">
        <v>858</v>
      </c>
      <c r="BA20" s="158" t="s">
        <v>858</v>
      </c>
      <c r="BB20" s="158" t="s">
        <v>858</v>
      </c>
      <c r="BC20" s="158" t="s">
        <v>858</v>
      </c>
      <c r="BD20" s="158" t="s">
        <v>858</v>
      </c>
      <c r="BE20" s="158" t="s">
        <v>858</v>
      </c>
      <c r="BF20" s="158" t="s">
        <v>858</v>
      </c>
      <c r="BG20" s="158" t="s">
        <v>858</v>
      </c>
      <c r="BH20" s="158" t="s">
        <v>858</v>
      </c>
    </row>
    <row r="21" spans="1:60" s="61" customFormat="1" ht="26.25" customHeight="1">
      <c r="A21" s="193" t="s">
        <v>22</v>
      </c>
      <c r="B21" s="194" t="s">
        <v>909</v>
      </c>
      <c r="C21" s="194" t="s">
        <v>906</v>
      </c>
      <c r="D21" s="27" t="s">
        <v>858</v>
      </c>
      <c r="E21" s="158" t="s">
        <v>858</v>
      </c>
      <c r="F21" s="158" t="s">
        <v>858</v>
      </c>
      <c r="G21" s="158" t="s">
        <v>858</v>
      </c>
      <c r="H21" s="158" t="s">
        <v>858</v>
      </c>
      <c r="I21" s="158" t="s">
        <v>858</v>
      </c>
      <c r="J21" s="158" t="s">
        <v>858</v>
      </c>
      <c r="K21" s="158" t="s">
        <v>858</v>
      </c>
      <c r="L21" s="158" t="s">
        <v>858</v>
      </c>
      <c r="M21" s="158" t="s">
        <v>858</v>
      </c>
      <c r="N21" s="158" t="s">
        <v>858</v>
      </c>
      <c r="O21" s="158" t="s">
        <v>858</v>
      </c>
      <c r="P21" s="158" t="s">
        <v>858</v>
      </c>
      <c r="Q21" s="158" t="s">
        <v>858</v>
      </c>
      <c r="R21" s="158" t="s">
        <v>858</v>
      </c>
      <c r="S21" s="158" t="s">
        <v>858</v>
      </c>
      <c r="T21" s="158" t="s">
        <v>858</v>
      </c>
      <c r="U21" s="158" t="s">
        <v>858</v>
      </c>
      <c r="V21" s="158" t="s">
        <v>858</v>
      </c>
      <c r="W21" s="158" t="s">
        <v>858</v>
      </c>
      <c r="X21" s="158" t="s">
        <v>858</v>
      </c>
      <c r="Y21" s="158" t="s">
        <v>858</v>
      </c>
      <c r="Z21" s="158" t="s">
        <v>858</v>
      </c>
      <c r="AA21" s="158" t="s">
        <v>858</v>
      </c>
      <c r="AB21" s="158" t="s">
        <v>858</v>
      </c>
      <c r="AC21" s="158" t="s">
        <v>858</v>
      </c>
      <c r="AD21" s="158" t="s">
        <v>858</v>
      </c>
      <c r="AE21" s="158" t="s">
        <v>858</v>
      </c>
      <c r="AF21" s="158" t="s">
        <v>858</v>
      </c>
      <c r="AG21" s="158" t="s">
        <v>858</v>
      </c>
      <c r="AH21" s="158" t="s">
        <v>858</v>
      </c>
      <c r="AI21" s="158" t="s">
        <v>858</v>
      </c>
      <c r="AJ21" s="158" t="s">
        <v>858</v>
      </c>
      <c r="AK21" s="158" t="s">
        <v>858</v>
      </c>
      <c r="AL21" s="158" t="s">
        <v>858</v>
      </c>
      <c r="AM21" s="158" t="s">
        <v>858</v>
      </c>
      <c r="AN21" s="158" t="s">
        <v>858</v>
      </c>
      <c r="AO21" s="158" t="s">
        <v>858</v>
      </c>
      <c r="AP21" s="158" t="s">
        <v>858</v>
      </c>
      <c r="AQ21" s="158" t="s">
        <v>858</v>
      </c>
      <c r="AR21" s="158" t="s">
        <v>858</v>
      </c>
      <c r="AS21" s="158" t="s">
        <v>858</v>
      </c>
      <c r="AT21" s="158" t="s">
        <v>858</v>
      </c>
      <c r="AU21" s="158" t="s">
        <v>858</v>
      </c>
      <c r="AV21" s="158" t="s">
        <v>858</v>
      </c>
      <c r="AW21" s="158" t="s">
        <v>858</v>
      </c>
      <c r="AX21" s="158" t="s">
        <v>858</v>
      </c>
      <c r="AY21" s="158" t="s">
        <v>858</v>
      </c>
      <c r="AZ21" s="158" t="s">
        <v>858</v>
      </c>
      <c r="BA21" s="158" t="s">
        <v>858</v>
      </c>
      <c r="BB21" s="158" t="s">
        <v>858</v>
      </c>
      <c r="BC21" s="158" t="s">
        <v>858</v>
      </c>
      <c r="BD21" s="158" t="s">
        <v>858</v>
      </c>
      <c r="BE21" s="158" t="s">
        <v>858</v>
      </c>
      <c r="BF21" s="158" t="s">
        <v>858</v>
      </c>
      <c r="BG21" s="158" t="s">
        <v>858</v>
      </c>
      <c r="BH21" s="158" t="s">
        <v>858</v>
      </c>
    </row>
    <row r="22" spans="1:60" s="61" customFormat="1" ht="26.25" customHeight="1">
      <c r="A22" s="193" t="s">
        <v>24</v>
      </c>
      <c r="B22" s="194" t="s">
        <v>910</v>
      </c>
      <c r="C22" s="194" t="s">
        <v>907</v>
      </c>
      <c r="D22" s="27" t="s">
        <v>858</v>
      </c>
      <c r="E22" s="158" t="s">
        <v>858</v>
      </c>
      <c r="F22" s="158" t="s">
        <v>858</v>
      </c>
      <c r="G22" s="158" t="s">
        <v>858</v>
      </c>
      <c r="H22" s="158" t="s">
        <v>858</v>
      </c>
      <c r="I22" s="158" t="s">
        <v>858</v>
      </c>
      <c r="J22" s="158" t="s">
        <v>858</v>
      </c>
      <c r="K22" s="158" t="s">
        <v>858</v>
      </c>
      <c r="L22" s="158" t="s">
        <v>858</v>
      </c>
      <c r="M22" s="158" t="s">
        <v>858</v>
      </c>
      <c r="N22" s="158" t="s">
        <v>858</v>
      </c>
      <c r="O22" s="158" t="s">
        <v>858</v>
      </c>
      <c r="P22" s="158" t="s">
        <v>858</v>
      </c>
      <c r="Q22" s="158" t="s">
        <v>858</v>
      </c>
      <c r="R22" s="158" t="s">
        <v>858</v>
      </c>
      <c r="S22" s="158" t="s">
        <v>858</v>
      </c>
      <c r="T22" s="158" t="s">
        <v>858</v>
      </c>
      <c r="U22" s="158" t="s">
        <v>858</v>
      </c>
      <c r="V22" s="158" t="s">
        <v>858</v>
      </c>
      <c r="W22" s="158" t="s">
        <v>858</v>
      </c>
      <c r="X22" s="158" t="s">
        <v>858</v>
      </c>
      <c r="Y22" s="158" t="s">
        <v>858</v>
      </c>
      <c r="Z22" s="158" t="s">
        <v>858</v>
      </c>
      <c r="AA22" s="158" t="s">
        <v>858</v>
      </c>
      <c r="AB22" s="158" t="s">
        <v>858</v>
      </c>
      <c r="AC22" s="158" t="s">
        <v>858</v>
      </c>
      <c r="AD22" s="158" t="s">
        <v>858</v>
      </c>
      <c r="AE22" s="158" t="s">
        <v>858</v>
      </c>
      <c r="AF22" s="158" t="s">
        <v>858</v>
      </c>
      <c r="AG22" s="158" t="s">
        <v>858</v>
      </c>
      <c r="AH22" s="158" t="s">
        <v>858</v>
      </c>
      <c r="AI22" s="158" t="s">
        <v>858</v>
      </c>
      <c r="AJ22" s="158" t="s">
        <v>858</v>
      </c>
      <c r="AK22" s="158" t="s">
        <v>858</v>
      </c>
      <c r="AL22" s="158" t="s">
        <v>858</v>
      </c>
      <c r="AM22" s="158" t="s">
        <v>858</v>
      </c>
      <c r="AN22" s="158" t="s">
        <v>858</v>
      </c>
      <c r="AO22" s="158" t="s">
        <v>858</v>
      </c>
      <c r="AP22" s="158" t="s">
        <v>858</v>
      </c>
      <c r="AQ22" s="158" t="s">
        <v>858</v>
      </c>
      <c r="AR22" s="158" t="s">
        <v>858</v>
      </c>
      <c r="AS22" s="158" t="s">
        <v>858</v>
      </c>
      <c r="AT22" s="158" t="s">
        <v>858</v>
      </c>
      <c r="AU22" s="158" t="s">
        <v>858</v>
      </c>
      <c r="AV22" s="158" t="s">
        <v>858</v>
      </c>
      <c r="AW22" s="158" t="s">
        <v>858</v>
      </c>
      <c r="AX22" s="158" t="s">
        <v>858</v>
      </c>
      <c r="AY22" s="158" t="s">
        <v>858</v>
      </c>
      <c r="AZ22" s="158" t="s">
        <v>858</v>
      </c>
      <c r="BA22" s="158" t="s">
        <v>858</v>
      </c>
      <c r="BB22" s="158" t="s">
        <v>858</v>
      </c>
      <c r="BC22" s="158" t="s">
        <v>858</v>
      </c>
      <c r="BD22" s="158" t="s">
        <v>858</v>
      </c>
      <c r="BE22" s="158" t="s">
        <v>858</v>
      </c>
      <c r="BF22" s="158" t="s">
        <v>858</v>
      </c>
      <c r="BG22" s="158" t="s">
        <v>858</v>
      </c>
      <c r="BH22" s="158" t="s">
        <v>858</v>
      </c>
    </row>
    <row r="23" spans="1:60" s="61" customFormat="1" ht="26.25" customHeight="1">
      <c r="A23" s="193" t="s">
        <v>26</v>
      </c>
      <c r="B23" s="194" t="s">
        <v>911</v>
      </c>
      <c r="C23" s="194" t="s">
        <v>908</v>
      </c>
      <c r="D23" s="27" t="s">
        <v>858</v>
      </c>
      <c r="E23" s="158" t="s">
        <v>858</v>
      </c>
      <c r="F23" s="158" t="s">
        <v>858</v>
      </c>
      <c r="G23" s="158" t="s">
        <v>858</v>
      </c>
      <c r="H23" s="158" t="s">
        <v>858</v>
      </c>
      <c r="I23" s="158" t="s">
        <v>858</v>
      </c>
      <c r="J23" s="158" t="s">
        <v>858</v>
      </c>
      <c r="K23" s="158" t="s">
        <v>858</v>
      </c>
      <c r="L23" s="158" t="s">
        <v>858</v>
      </c>
      <c r="M23" s="158" t="s">
        <v>858</v>
      </c>
      <c r="N23" s="158" t="s">
        <v>858</v>
      </c>
      <c r="O23" s="158" t="s">
        <v>858</v>
      </c>
      <c r="P23" s="158" t="s">
        <v>858</v>
      </c>
      <c r="Q23" s="158" t="s">
        <v>858</v>
      </c>
      <c r="R23" s="158" t="s">
        <v>858</v>
      </c>
      <c r="S23" s="158" t="s">
        <v>858</v>
      </c>
      <c r="T23" s="158" t="s">
        <v>858</v>
      </c>
      <c r="U23" s="158" t="s">
        <v>858</v>
      </c>
      <c r="V23" s="158" t="s">
        <v>858</v>
      </c>
      <c r="W23" s="158" t="s">
        <v>858</v>
      </c>
      <c r="X23" s="158" t="s">
        <v>858</v>
      </c>
      <c r="Y23" s="158" t="s">
        <v>858</v>
      </c>
      <c r="Z23" s="158" t="s">
        <v>858</v>
      </c>
      <c r="AA23" s="158" t="s">
        <v>858</v>
      </c>
      <c r="AB23" s="158" t="s">
        <v>858</v>
      </c>
      <c r="AC23" s="158" t="s">
        <v>858</v>
      </c>
      <c r="AD23" s="158" t="s">
        <v>858</v>
      </c>
      <c r="AE23" s="158" t="s">
        <v>858</v>
      </c>
      <c r="AF23" s="158" t="s">
        <v>858</v>
      </c>
      <c r="AG23" s="158" t="s">
        <v>858</v>
      </c>
      <c r="AH23" s="158" t="s">
        <v>858</v>
      </c>
      <c r="AI23" s="158" t="s">
        <v>858</v>
      </c>
      <c r="AJ23" s="158" t="s">
        <v>858</v>
      </c>
      <c r="AK23" s="158" t="s">
        <v>858</v>
      </c>
      <c r="AL23" s="158" t="s">
        <v>858</v>
      </c>
      <c r="AM23" s="158" t="s">
        <v>858</v>
      </c>
      <c r="AN23" s="158" t="s">
        <v>858</v>
      </c>
      <c r="AO23" s="158" t="s">
        <v>858</v>
      </c>
      <c r="AP23" s="158" t="s">
        <v>858</v>
      </c>
      <c r="AQ23" s="158" t="s">
        <v>858</v>
      </c>
      <c r="AR23" s="158" t="s">
        <v>858</v>
      </c>
      <c r="AS23" s="158" t="s">
        <v>858</v>
      </c>
      <c r="AT23" s="158" t="s">
        <v>858</v>
      </c>
      <c r="AU23" s="158" t="s">
        <v>858</v>
      </c>
      <c r="AV23" s="158" t="s">
        <v>858</v>
      </c>
      <c r="AW23" s="158" t="s">
        <v>858</v>
      </c>
      <c r="AX23" s="158" t="s">
        <v>858</v>
      </c>
      <c r="AY23" s="158" t="s">
        <v>858</v>
      </c>
      <c r="AZ23" s="158" t="s">
        <v>858</v>
      </c>
      <c r="BA23" s="158" t="s">
        <v>858</v>
      </c>
      <c r="BB23" s="158" t="s">
        <v>858</v>
      </c>
      <c r="BC23" s="158" t="s">
        <v>858</v>
      </c>
      <c r="BD23" s="158" t="s">
        <v>858</v>
      </c>
      <c r="BE23" s="158" t="s">
        <v>858</v>
      </c>
      <c r="BF23" s="158" t="s">
        <v>858</v>
      </c>
      <c r="BG23" s="158" t="s">
        <v>858</v>
      </c>
      <c r="BH23" s="158" t="s">
        <v>858</v>
      </c>
    </row>
    <row r="24" spans="1:60" s="61" customFormat="1" ht="31.5">
      <c r="A24" s="193" t="s">
        <v>913</v>
      </c>
      <c r="B24" s="194" t="s">
        <v>912</v>
      </c>
      <c r="C24" s="194" t="s">
        <v>914</v>
      </c>
      <c r="D24" s="27" t="s">
        <v>858</v>
      </c>
      <c r="E24" s="158" t="s">
        <v>858</v>
      </c>
      <c r="F24" s="158" t="s">
        <v>858</v>
      </c>
      <c r="G24" s="158" t="s">
        <v>858</v>
      </c>
      <c r="H24" s="158" t="s">
        <v>858</v>
      </c>
      <c r="I24" s="158" t="s">
        <v>858</v>
      </c>
      <c r="J24" s="158" t="s">
        <v>858</v>
      </c>
      <c r="K24" s="158" t="s">
        <v>858</v>
      </c>
      <c r="L24" s="158" t="s">
        <v>858</v>
      </c>
      <c r="M24" s="158" t="s">
        <v>858</v>
      </c>
      <c r="N24" s="158" t="s">
        <v>858</v>
      </c>
      <c r="O24" s="158" t="s">
        <v>858</v>
      </c>
      <c r="P24" s="158" t="s">
        <v>858</v>
      </c>
      <c r="Q24" s="158" t="s">
        <v>858</v>
      </c>
      <c r="R24" s="158" t="s">
        <v>858</v>
      </c>
      <c r="S24" s="158" t="s">
        <v>858</v>
      </c>
      <c r="T24" s="158" t="s">
        <v>858</v>
      </c>
      <c r="U24" s="158" t="s">
        <v>858</v>
      </c>
      <c r="V24" s="158" t="s">
        <v>858</v>
      </c>
      <c r="W24" s="158" t="s">
        <v>858</v>
      </c>
      <c r="X24" s="158" t="s">
        <v>858</v>
      </c>
      <c r="Y24" s="158" t="s">
        <v>858</v>
      </c>
      <c r="Z24" s="158" t="s">
        <v>858</v>
      </c>
      <c r="AA24" s="158" t="s">
        <v>858</v>
      </c>
      <c r="AB24" s="158" t="s">
        <v>858</v>
      </c>
      <c r="AC24" s="158" t="s">
        <v>858</v>
      </c>
      <c r="AD24" s="158" t="s">
        <v>858</v>
      </c>
      <c r="AE24" s="158" t="s">
        <v>858</v>
      </c>
      <c r="AF24" s="158" t="s">
        <v>858</v>
      </c>
      <c r="AG24" s="158" t="s">
        <v>858</v>
      </c>
      <c r="AH24" s="158" t="s">
        <v>858</v>
      </c>
      <c r="AI24" s="158" t="s">
        <v>858</v>
      </c>
      <c r="AJ24" s="158" t="s">
        <v>858</v>
      </c>
      <c r="AK24" s="158" t="s">
        <v>858</v>
      </c>
      <c r="AL24" s="158" t="s">
        <v>858</v>
      </c>
      <c r="AM24" s="158" t="s">
        <v>858</v>
      </c>
      <c r="AN24" s="158" t="s">
        <v>858</v>
      </c>
      <c r="AO24" s="158" t="s">
        <v>858</v>
      </c>
      <c r="AP24" s="158" t="s">
        <v>858</v>
      </c>
      <c r="AQ24" s="158" t="s">
        <v>858</v>
      </c>
      <c r="AR24" s="158" t="s">
        <v>858</v>
      </c>
      <c r="AS24" s="158" t="s">
        <v>858</v>
      </c>
      <c r="AT24" s="158" t="s">
        <v>858</v>
      </c>
      <c r="AU24" s="158" t="s">
        <v>858</v>
      </c>
      <c r="AV24" s="158" t="s">
        <v>858</v>
      </c>
      <c r="AW24" s="158" t="s">
        <v>858</v>
      </c>
      <c r="AX24" s="158" t="s">
        <v>858</v>
      </c>
      <c r="AY24" s="158" t="s">
        <v>858</v>
      </c>
      <c r="AZ24" s="158" t="s">
        <v>858</v>
      </c>
      <c r="BA24" s="158" t="s">
        <v>858</v>
      </c>
      <c r="BB24" s="158" t="s">
        <v>858</v>
      </c>
      <c r="BC24" s="158" t="s">
        <v>858</v>
      </c>
      <c r="BD24" s="158" t="s">
        <v>858</v>
      </c>
      <c r="BE24" s="158" t="s">
        <v>858</v>
      </c>
      <c r="BF24" s="158" t="s">
        <v>858</v>
      </c>
      <c r="BG24" s="158" t="s">
        <v>858</v>
      </c>
      <c r="BH24" s="158" t="s">
        <v>858</v>
      </c>
    </row>
    <row r="25" spans="1:60" ht="25.5">
      <c r="A25" s="221" t="s">
        <v>891</v>
      </c>
      <c r="B25" s="222" t="s">
        <v>892</v>
      </c>
      <c r="C25" s="194" t="s">
        <v>858</v>
      </c>
      <c r="D25" s="27" t="s">
        <v>858</v>
      </c>
      <c r="E25" s="158" t="s">
        <v>858</v>
      </c>
      <c r="F25" s="158" t="s">
        <v>858</v>
      </c>
      <c r="G25" s="158" t="s">
        <v>858</v>
      </c>
      <c r="H25" s="158" t="s">
        <v>858</v>
      </c>
      <c r="I25" s="158" t="s">
        <v>858</v>
      </c>
      <c r="J25" s="158" t="s">
        <v>858</v>
      </c>
      <c r="K25" s="158" t="s">
        <v>858</v>
      </c>
      <c r="L25" s="158" t="s">
        <v>858</v>
      </c>
      <c r="M25" s="158" t="s">
        <v>858</v>
      </c>
      <c r="N25" s="158" t="s">
        <v>858</v>
      </c>
      <c r="O25" s="158" t="s">
        <v>858</v>
      </c>
      <c r="P25" s="158" t="s">
        <v>858</v>
      </c>
      <c r="Q25" s="158" t="s">
        <v>858</v>
      </c>
      <c r="R25" s="158" t="s">
        <v>858</v>
      </c>
      <c r="S25" s="158" t="s">
        <v>858</v>
      </c>
      <c r="T25" s="158" t="s">
        <v>858</v>
      </c>
      <c r="U25" s="158" t="s">
        <v>858</v>
      </c>
      <c r="V25" s="158" t="s">
        <v>858</v>
      </c>
      <c r="W25" s="158" t="s">
        <v>858</v>
      </c>
      <c r="X25" s="158" t="s">
        <v>858</v>
      </c>
      <c r="Y25" s="158" t="s">
        <v>858</v>
      </c>
      <c r="Z25" s="158" t="s">
        <v>858</v>
      </c>
      <c r="AA25" s="158" t="s">
        <v>858</v>
      </c>
      <c r="AB25" s="158" t="s">
        <v>858</v>
      </c>
      <c r="AC25" s="158" t="s">
        <v>858</v>
      </c>
      <c r="AD25" s="158" t="s">
        <v>858</v>
      </c>
      <c r="AE25" s="158" t="s">
        <v>858</v>
      </c>
      <c r="AF25" s="158" t="s">
        <v>858</v>
      </c>
      <c r="AG25" s="158" t="s">
        <v>858</v>
      </c>
      <c r="AH25" s="158" t="s">
        <v>858</v>
      </c>
      <c r="AI25" s="158" t="s">
        <v>858</v>
      </c>
      <c r="AJ25" s="158" t="s">
        <v>858</v>
      </c>
      <c r="AK25" s="158" t="s">
        <v>858</v>
      </c>
      <c r="AL25" s="158" t="s">
        <v>858</v>
      </c>
      <c r="AM25" s="158" t="s">
        <v>858</v>
      </c>
      <c r="AN25" s="158" t="s">
        <v>858</v>
      </c>
      <c r="AO25" s="158" t="s">
        <v>858</v>
      </c>
      <c r="AP25" s="158" t="s">
        <v>858</v>
      </c>
      <c r="AQ25" s="158" t="s">
        <v>858</v>
      </c>
      <c r="AR25" s="158" t="s">
        <v>858</v>
      </c>
      <c r="AS25" s="158" t="s">
        <v>858</v>
      </c>
      <c r="AT25" s="158" t="s">
        <v>858</v>
      </c>
      <c r="AU25" s="158" t="s">
        <v>858</v>
      </c>
      <c r="AV25" s="158" t="s">
        <v>858</v>
      </c>
      <c r="AW25" s="158" t="s">
        <v>858</v>
      </c>
      <c r="AX25" s="158" t="s">
        <v>858</v>
      </c>
      <c r="AY25" s="158" t="s">
        <v>858</v>
      </c>
      <c r="AZ25" s="158" t="s">
        <v>858</v>
      </c>
      <c r="BA25" s="158" t="s">
        <v>858</v>
      </c>
      <c r="BB25" s="158" t="s">
        <v>858</v>
      </c>
      <c r="BC25" s="158" t="s">
        <v>858</v>
      </c>
      <c r="BD25" s="158" t="s">
        <v>858</v>
      </c>
      <c r="BE25" s="158" t="s">
        <v>858</v>
      </c>
      <c r="BF25" s="158" t="s">
        <v>858</v>
      </c>
      <c r="BG25" s="158" t="s">
        <v>858</v>
      </c>
      <c r="BH25" s="158" t="s">
        <v>858</v>
      </c>
    </row>
    <row r="26" spans="1:60" ht="38.25">
      <c r="A26" s="221" t="s">
        <v>489</v>
      </c>
      <c r="B26" s="223" t="s">
        <v>893</v>
      </c>
      <c r="C26" s="194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94.5">
      <c r="A27" s="224" t="s">
        <v>491</v>
      </c>
      <c r="B27" s="225" t="s">
        <v>932</v>
      </c>
      <c r="C27" s="225" t="s">
        <v>894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 t="s">
        <v>858</v>
      </c>
      <c r="AG27" s="27" t="s">
        <v>858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7" t="s">
        <v>858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7" t="s">
        <v>858</v>
      </c>
      <c r="BG27" s="27" t="s">
        <v>858</v>
      </c>
      <c r="BH27" s="27" t="s">
        <v>858</v>
      </c>
    </row>
    <row r="28" spans="1:60" ht="15.75" hidden="1">
      <c r="A28" s="193"/>
      <c r="B28" s="196"/>
      <c r="C28" s="194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3"/>
      <c r="B29" s="196"/>
      <c r="C29" s="194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3"/>
      <c r="B30" s="194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15.75" hidden="1">
      <c r="A31" s="193"/>
      <c r="B31" s="194"/>
      <c r="C31" s="194"/>
      <c r="D31" s="158" t="s">
        <v>858</v>
      </c>
      <c r="E31" s="158" t="s">
        <v>858</v>
      </c>
      <c r="F31" s="158" t="s">
        <v>858</v>
      </c>
      <c r="G31" s="158" t="s">
        <v>858</v>
      </c>
      <c r="H31" s="158" t="s">
        <v>858</v>
      </c>
      <c r="I31" s="158" t="s">
        <v>858</v>
      </c>
      <c r="J31" s="158" t="s">
        <v>858</v>
      </c>
      <c r="K31" s="158" t="s">
        <v>858</v>
      </c>
      <c r="L31" s="158" t="s">
        <v>858</v>
      </c>
      <c r="M31" s="158" t="s">
        <v>858</v>
      </c>
      <c r="N31" s="158" t="s">
        <v>858</v>
      </c>
      <c r="O31" s="158" t="s">
        <v>858</v>
      </c>
      <c r="P31" s="158" t="s">
        <v>858</v>
      </c>
      <c r="Q31" s="158" t="s">
        <v>858</v>
      </c>
      <c r="R31" s="158" t="s">
        <v>858</v>
      </c>
      <c r="S31" s="158" t="s">
        <v>858</v>
      </c>
      <c r="T31" s="158" t="s">
        <v>858</v>
      </c>
      <c r="U31" s="158" t="s">
        <v>858</v>
      </c>
      <c r="V31" s="158" t="s">
        <v>858</v>
      </c>
      <c r="W31" s="158" t="s">
        <v>858</v>
      </c>
      <c r="X31" s="158" t="s">
        <v>858</v>
      </c>
      <c r="Y31" s="158" t="s">
        <v>858</v>
      </c>
      <c r="Z31" s="158" t="s">
        <v>858</v>
      </c>
      <c r="AA31" s="158" t="s">
        <v>858</v>
      </c>
      <c r="AB31" s="158" t="s">
        <v>858</v>
      </c>
      <c r="AC31" s="158" t="s">
        <v>858</v>
      </c>
      <c r="AD31" s="158" t="s">
        <v>858</v>
      </c>
      <c r="AE31" s="158" t="s">
        <v>858</v>
      </c>
      <c r="AF31" s="158" t="s">
        <v>858</v>
      </c>
      <c r="AG31" s="158" t="s">
        <v>858</v>
      </c>
      <c r="AH31" s="158" t="s">
        <v>858</v>
      </c>
      <c r="AI31" s="158" t="s">
        <v>858</v>
      </c>
      <c r="AJ31" s="158" t="s">
        <v>858</v>
      </c>
      <c r="AK31" s="158" t="s">
        <v>858</v>
      </c>
      <c r="AL31" s="158" t="s">
        <v>858</v>
      </c>
      <c r="AM31" s="158" t="s">
        <v>858</v>
      </c>
      <c r="AN31" s="158" t="s">
        <v>858</v>
      </c>
      <c r="AO31" s="158" t="s">
        <v>858</v>
      </c>
      <c r="AP31" s="158" t="s">
        <v>858</v>
      </c>
      <c r="AQ31" s="158" t="s">
        <v>858</v>
      </c>
      <c r="AR31" s="158" t="s">
        <v>858</v>
      </c>
      <c r="AS31" s="158" t="s">
        <v>858</v>
      </c>
      <c r="AT31" s="158" t="s">
        <v>858</v>
      </c>
      <c r="AU31" s="158" t="s">
        <v>858</v>
      </c>
      <c r="AV31" s="158" t="s">
        <v>858</v>
      </c>
      <c r="AW31" s="158" t="s">
        <v>858</v>
      </c>
      <c r="AX31" s="158" t="s">
        <v>858</v>
      </c>
      <c r="AY31" s="158" t="s">
        <v>858</v>
      </c>
      <c r="AZ31" s="158" t="s">
        <v>858</v>
      </c>
      <c r="BA31" s="158" t="s">
        <v>858</v>
      </c>
      <c r="BB31" s="158" t="s">
        <v>858</v>
      </c>
      <c r="BC31" s="158" t="s">
        <v>858</v>
      </c>
      <c r="BD31" s="158" t="s">
        <v>858</v>
      </c>
      <c r="BE31" s="158" t="s">
        <v>858</v>
      </c>
      <c r="BF31" s="158" t="s">
        <v>858</v>
      </c>
      <c r="BG31" s="158" t="s">
        <v>858</v>
      </c>
      <c r="BH31" s="158" t="s">
        <v>858</v>
      </c>
    </row>
    <row r="32" spans="1:60" ht="15.75" hidden="1">
      <c r="A32" s="193"/>
      <c r="B32" s="196"/>
      <c r="C32" s="194"/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15.75" hidden="1">
      <c r="A33" s="193"/>
      <c r="B33" s="196"/>
      <c r="C33" s="194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 hidden="1">
      <c r="A34" s="193"/>
      <c r="B34" s="197"/>
      <c r="C34" s="193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7" t="s">
        <v>858</v>
      </c>
    </row>
    <row r="35" spans="1:60" ht="31.5">
      <c r="A35" s="193" t="s">
        <v>36</v>
      </c>
      <c r="B35" s="193" t="s">
        <v>863</v>
      </c>
      <c r="C35" s="194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7" t="s">
        <v>858</v>
      </c>
    </row>
    <row r="36" spans="1:60" ht="25.5" collapsed="1">
      <c r="A36" s="193" t="s">
        <v>864</v>
      </c>
      <c r="B36" s="226" t="s">
        <v>895</v>
      </c>
      <c r="C36" s="226" t="s">
        <v>896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7" t="s">
        <v>858</v>
      </c>
    </row>
    <row r="37" spans="1:60" ht="25.5">
      <c r="A37" s="193" t="s">
        <v>899</v>
      </c>
      <c r="B37" s="226" t="s">
        <v>897</v>
      </c>
      <c r="C37" s="226" t="s">
        <v>898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7" t="s">
        <v>858</v>
      </c>
    </row>
    <row r="38" spans="1:60" ht="15.75">
      <c r="A38" s="159"/>
      <c r="B38" s="16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 collapsed="1">
      <c r="A39" s="159"/>
      <c r="B39" s="16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59"/>
      <c r="B40" s="16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59"/>
      <c r="B41" s="16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59"/>
      <c r="B42" s="16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59"/>
      <c r="B43" s="16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>
      <c r="A44" s="159"/>
      <c r="B44" s="16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5.75">
      <c r="A45" s="159"/>
      <c r="B45" s="16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5.75">
      <c r="A46" s="159"/>
      <c r="B46" s="16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5.75">
      <c r="A47" s="159"/>
      <c r="B47" s="16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5.75" collapsed="1">
      <c r="A48" s="161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ht="15.75">
      <c r="A49" s="164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5.75">
      <c r="A50" s="167"/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1:60" ht="15.75">
      <c r="A51" s="167"/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</sheetData>
  <sheetProtection/>
  <mergeCells count="29">
    <mergeCell ref="BD2:BH2"/>
    <mergeCell ref="A3:BH3"/>
    <mergeCell ref="V4:W4"/>
    <mergeCell ref="X4:Y4"/>
    <mergeCell ref="Z4:AA4"/>
    <mergeCell ref="V6:AM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V7:AM7"/>
    <mergeCell ref="Z9:AA9"/>
    <mergeCell ref="Y12:AO12"/>
    <mergeCell ref="AN16:AR16"/>
    <mergeCell ref="AS16:AW16"/>
    <mergeCell ref="Y11:BD11"/>
    <mergeCell ref="BC14:BG16"/>
    <mergeCell ref="BH14:BH17"/>
    <mergeCell ref="E15:AC15"/>
    <mergeCell ref="AD15:BB15"/>
    <mergeCell ref="E16:I16"/>
    <mergeCell ref="J16:N16"/>
    <mergeCell ref="O16:S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2"/>
  <sheetViews>
    <sheetView view="pageBreakPreview" zoomScale="80" zoomScaleNormal="118" zoomScaleSheetLayoutView="80" zoomScalePageLayoutView="0" workbookViewId="0" topLeftCell="A19">
      <selection activeCell="Y11" sqref="Y11:AQ11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7" width="3.25390625" style="1" customWidth="1"/>
    <col min="8" max="8" width="5.125" style="1" customWidth="1"/>
    <col min="9" max="9" width="5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6" width="4.25390625" style="1" customWidth="1"/>
    <col min="27" max="27" width="4.875" style="1" customWidth="1"/>
    <col min="28" max="28" width="4.75390625" style="1" customWidth="1"/>
    <col min="29" max="29" width="5.00390625" style="1" customWidth="1"/>
    <col min="30" max="30" width="6.875" style="1" customWidth="1"/>
    <col min="31" max="31" width="5.00390625" style="1" customWidth="1"/>
    <col min="32" max="33" width="3.25390625" style="1" customWidth="1"/>
    <col min="34" max="34" width="5.625" style="1" customWidth="1"/>
    <col min="35" max="35" width="4.375" style="1" customWidth="1"/>
    <col min="36" max="50" width="3.25390625" style="1" customWidth="1"/>
    <col min="51" max="51" width="5.875" style="1" customWidth="1"/>
    <col min="52" max="53" width="3.25390625" style="1" customWidth="1"/>
    <col min="54" max="54" width="5.875" style="1" customWidth="1"/>
    <col min="55" max="55" width="6.00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301" t="s">
        <v>3</v>
      </c>
      <c r="AY2" s="301"/>
      <c r="AZ2" s="301"/>
      <c r="BA2" s="301"/>
      <c r="BB2" s="301"/>
      <c r="BC2" s="301"/>
    </row>
    <row r="3" spans="1:55" s="56" customFormat="1" ht="9.75" customHeight="1">
      <c r="A3" s="336" t="s">
        <v>815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</row>
    <row r="4" spans="21:28" s="56" customFormat="1" ht="12.75">
      <c r="U4" s="57" t="s">
        <v>693</v>
      </c>
      <c r="V4" s="254" t="str">
        <f>'Ф16'!V4</f>
        <v>4</v>
      </c>
      <c r="W4" s="303"/>
      <c r="X4" s="336" t="s">
        <v>725</v>
      </c>
      <c r="Y4" s="336"/>
      <c r="Z4" s="254" t="str">
        <f>'Ф16'!Z4</f>
        <v>2022</v>
      </c>
      <c r="AA4" s="303"/>
      <c r="AB4" s="56" t="s">
        <v>695</v>
      </c>
    </row>
    <row r="5" ht="9" customHeight="1"/>
    <row r="6" spans="22:41" s="56" customFormat="1" ht="12.75">
      <c r="V6" s="74" t="s">
        <v>696</v>
      </c>
      <c r="W6" s="303" t="str">
        <f>'Ф16'!V6</f>
        <v>Общество с ограниченной ответственностью "ИнвестГрадСтрой"</v>
      </c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73"/>
      <c r="AO6" s="73"/>
    </row>
    <row r="7" spans="23:41" s="61" customFormat="1" ht="10.5" customHeight="1">
      <c r="W7" s="297" t="s">
        <v>4</v>
      </c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54" t="str">
        <f>'Ф16'!Z9</f>
        <v>2022</v>
      </c>
      <c r="AA9" s="303"/>
      <c r="AB9" s="56" t="s">
        <v>5</v>
      </c>
    </row>
    <row r="10" ht="9" customHeight="1"/>
    <row r="11" spans="24:43" s="56" customFormat="1" ht="30.75" customHeight="1">
      <c r="X11" s="57" t="s">
        <v>698</v>
      </c>
      <c r="Y11" s="338" t="str">
        <f>'Ф16'!Y11</f>
        <v>Приказ Департамента тарифного регулирования Томской области от 31.10.2019 № 6-348 (в редакции Приказ ДТР от 29.10.2021 № 6-161)</v>
      </c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</row>
    <row r="12" spans="25:42" s="61" customFormat="1" ht="8.25">
      <c r="Y12" s="297" t="s">
        <v>6</v>
      </c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16" t="s">
        <v>699</v>
      </c>
      <c r="B14" s="316" t="s">
        <v>700</v>
      </c>
      <c r="C14" s="316" t="s">
        <v>701</v>
      </c>
      <c r="D14" s="318" t="s">
        <v>916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20"/>
      <c r="AD14" s="333" t="s">
        <v>926</v>
      </c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5"/>
    </row>
    <row r="15" spans="1:55" s="61" customFormat="1" ht="15" customHeight="1">
      <c r="A15" s="317"/>
      <c r="B15" s="317"/>
      <c r="C15" s="317"/>
      <c r="D15" s="78" t="s">
        <v>0</v>
      </c>
      <c r="E15" s="330" t="s">
        <v>1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2"/>
      <c r="AD15" s="75" t="s">
        <v>0</v>
      </c>
      <c r="AE15" s="318" t="s">
        <v>1</v>
      </c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20"/>
    </row>
    <row r="16" spans="1:55" s="61" customFormat="1" ht="15" customHeight="1">
      <c r="A16" s="317"/>
      <c r="B16" s="317"/>
      <c r="C16" s="317"/>
      <c r="D16" s="316" t="s">
        <v>706</v>
      </c>
      <c r="E16" s="318" t="s">
        <v>706</v>
      </c>
      <c r="F16" s="319"/>
      <c r="G16" s="319"/>
      <c r="H16" s="319"/>
      <c r="I16" s="320"/>
      <c r="J16" s="318" t="s">
        <v>707</v>
      </c>
      <c r="K16" s="319"/>
      <c r="L16" s="319"/>
      <c r="M16" s="319"/>
      <c r="N16" s="320"/>
      <c r="O16" s="318" t="s">
        <v>708</v>
      </c>
      <c r="P16" s="319"/>
      <c r="Q16" s="319"/>
      <c r="R16" s="319"/>
      <c r="S16" s="320"/>
      <c r="T16" s="318" t="s">
        <v>709</v>
      </c>
      <c r="U16" s="319"/>
      <c r="V16" s="319"/>
      <c r="W16" s="319"/>
      <c r="X16" s="320"/>
      <c r="Y16" s="318" t="s">
        <v>710</v>
      </c>
      <c r="Z16" s="319"/>
      <c r="AA16" s="319"/>
      <c r="AB16" s="319"/>
      <c r="AC16" s="320"/>
      <c r="AD16" s="316" t="s">
        <v>706</v>
      </c>
      <c r="AE16" s="318" t="s">
        <v>706</v>
      </c>
      <c r="AF16" s="319"/>
      <c r="AG16" s="319"/>
      <c r="AH16" s="319"/>
      <c r="AI16" s="320"/>
      <c r="AJ16" s="318" t="s">
        <v>707</v>
      </c>
      <c r="AK16" s="319"/>
      <c r="AL16" s="319"/>
      <c r="AM16" s="319"/>
      <c r="AN16" s="320"/>
      <c r="AO16" s="318" t="s">
        <v>708</v>
      </c>
      <c r="AP16" s="319"/>
      <c r="AQ16" s="319"/>
      <c r="AR16" s="319"/>
      <c r="AS16" s="320"/>
      <c r="AT16" s="318" t="s">
        <v>709</v>
      </c>
      <c r="AU16" s="319"/>
      <c r="AV16" s="319"/>
      <c r="AW16" s="319"/>
      <c r="AX16" s="320"/>
      <c r="AY16" s="318" t="s">
        <v>710</v>
      </c>
      <c r="AZ16" s="319"/>
      <c r="BA16" s="319"/>
      <c r="BB16" s="319"/>
      <c r="BC16" s="320"/>
    </row>
    <row r="17" spans="1:55" s="61" customFormat="1" ht="108" customHeight="1">
      <c r="A17" s="317"/>
      <c r="B17" s="317"/>
      <c r="C17" s="317"/>
      <c r="D17" s="337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7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89" t="s">
        <v>857</v>
      </c>
      <c r="B19" s="190" t="s">
        <v>712</v>
      </c>
      <c r="C19" s="191" t="s">
        <v>858</v>
      </c>
      <c r="D19" s="208">
        <f>D20+D25</f>
        <v>6.2446</v>
      </c>
      <c r="E19" s="157">
        <f aca="true" t="shared" si="0" ref="E19:BC19">E25+E35</f>
        <v>0.1596</v>
      </c>
      <c r="F19" s="157">
        <f t="shared" si="0"/>
        <v>0</v>
      </c>
      <c r="G19" s="157">
        <f t="shared" si="0"/>
        <v>0</v>
      </c>
      <c r="H19" s="157">
        <f t="shared" si="0"/>
        <v>0</v>
      </c>
      <c r="I19" s="208">
        <f>I20+I25</f>
        <v>6.2446</v>
      </c>
      <c r="J19" s="157">
        <f t="shared" si="0"/>
        <v>0</v>
      </c>
      <c r="K19" s="157">
        <f t="shared" si="0"/>
        <v>0</v>
      </c>
      <c r="L19" s="157">
        <f t="shared" si="0"/>
        <v>0</v>
      </c>
      <c r="M19" s="157">
        <f t="shared" si="0"/>
        <v>0</v>
      </c>
      <c r="N19" s="157">
        <f t="shared" si="0"/>
        <v>0</v>
      </c>
      <c r="O19" s="157">
        <f t="shared" si="0"/>
        <v>0</v>
      </c>
      <c r="P19" s="157">
        <f t="shared" si="0"/>
        <v>0</v>
      </c>
      <c r="Q19" s="157">
        <f t="shared" si="0"/>
        <v>0</v>
      </c>
      <c r="R19" s="157">
        <f t="shared" si="0"/>
        <v>0</v>
      </c>
      <c r="S19" s="157">
        <f t="shared" si="0"/>
        <v>0</v>
      </c>
      <c r="T19" s="157">
        <f t="shared" si="0"/>
        <v>0</v>
      </c>
      <c r="U19" s="157">
        <f t="shared" si="0"/>
        <v>0</v>
      </c>
      <c r="V19" s="157">
        <f t="shared" si="0"/>
        <v>0</v>
      </c>
      <c r="W19" s="157">
        <f t="shared" si="0"/>
        <v>0</v>
      </c>
      <c r="X19" s="157">
        <f t="shared" si="0"/>
        <v>0</v>
      </c>
      <c r="Y19" s="235">
        <f aca="true" t="shared" si="1" ref="Y19:Y24">D19</f>
        <v>6.2446</v>
      </c>
      <c r="Z19" s="235">
        <v>0</v>
      </c>
      <c r="AA19" s="235">
        <v>0</v>
      </c>
      <c r="AB19" s="235">
        <v>0</v>
      </c>
      <c r="AC19" s="235">
        <f aca="true" t="shared" si="2" ref="AC19:AC24">Y19</f>
        <v>6.2446</v>
      </c>
      <c r="AD19" s="208">
        <f aca="true" t="shared" si="3" ref="AD19:AD24">D19</f>
        <v>6.2446</v>
      </c>
      <c r="AE19" s="157">
        <f t="shared" si="0"/>
        <v>0.323156</v>
      </c>
      <c r="AF19" s="157">
        <f t="shared" si="0"/>
        <v>0</v>
      </c>
      <c r="AG19" s="157">
        <f t="shared" si="0"/>
        <v>0</v>
      </c>
      <c r="AH19" s="157">
        <f t="shared" si="0"/>
        <v>0</v>
      </c>
      <c r="AI19" s="157">
        <f t="shared" si="0"/>
        <v>0.323156</v>
      </c>
      <c r="AJ19" s="157">
        <f t="shared" si="0"/>
        <v>0</v>
      </c>
      <c r="AK19" s="157">
        <f t="shared" si="0"/>
        <v>0</v>
      </c>
      <c r="AL19" s="157">
        <f t="shared" si="0"/>
        <v>0</v>
      </c>
      <c r="AM19" s="157">
        <f t="shared" si="0"/>
        <v>0</v>
      </c>
      <c r="AN19" s="157">
        <f t="shared" si="0"/>
        <v>0</v>
      </c>
      <c r="AO19" s="157">
        <f t="shared" si="0"/>
        <v>0</v>
      </c>
      <c r="AP19" s="157">
        <f t="shared" si="0"/>
        <v>0</v>
      </c>
      <c r="AQ19" s="157">
        <f t="shared" si="0"/>
        <v>0</v>
      </c>
      <c r="AR19" s="157">
        <f t="shared" si="0"/>
        <v>0</v>
      </c>
      <c r="AS19" s="157">
        <f t="shared" si="0"/>
        <v>0</v>
      </c>
      <c r="AT19" s="157">
        <f t="shared" si="0"/>
        <v>0</v>
      </c>
      <c r="AU19" s="157">
        <f t="shared" si="0"/>
        <v>0</v>
      </c>
      <c r="AV19" s="157">
        <f t="shared" si="0"/>
        <v>0</v>
      </c>
      <c r="AW19" s="157">
        <f t="shared" si="0"/>
        <v>0</v>
      </c>
      <c r="AX19" s="157">
        <f t="shared" si="0"/>
        <v>0</v>
      </c>
      <c r="AY19" s="157">
        <f t="shared" si="0"/>
        <v>0.323156</v>
      </c>
      <c r="AZ19" s="157">
        <f t="shared" si="0"/>
        <v>0</v>
      </c>
      <c r="BA19" s="157">
        <f t="shared" si="0"/>
        <v>0</v>
      </c>
      <c r="BB19" s="157">
        <f t="shared" si="0"/>
        <v>0</v>
      </c>
      <c r="BC19" s="157">
        <f t="shared" si="0"/>
        <v>0.323156</v>
      </c>
    </row>
    <row r="20" spans="1:55" s="61" customFormat="1" ht="63">
      <c r="A20" s="193" t="s">
        <v>905</v>
      </c>
      <c r="B20" s="194" t="s">
        <v>904</v>
      </c>
      <c r="C20" s="194" t="s">
        <v>858</v>
      </c>
      <c r="D20" s="208">
        <f>D21+D22+D23+D24</f>
        <v>6.085</v>
      </c>
      <c r="E20" s="235">
        <v>0</v>
      </c>
      <c r="F20" s="235">
        <v>0</v>
      </c>
      <c r="G20" s="235">
        <v>0</v>
      </c>
      <c r="H20" s="235">
        <v>0</v>
      </c>
      <c r="I20" s="208">
        <f>D20</f>
        <v>6.085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f t="shared" si="1"/>
        <v>6.085</v>
      </c>
      <c r="Z20" s="235">
        <v>0</v>
      </c>
      <c r="AA20" s="235">
        <v>0</v>
      </c>
      <c r="AB20" s="235">
        <v>0</v>
      </c>
      <c r="AC20" s="235">
        <f t="shared" si="2"/>
        <v>6.085</v>
      </c>
      <c r="AD20" s="208">
        <f t="shared" si="3"/>
        <v>6.085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235">
        <v>0</v>
      </c>
      <c r="AP20" s="235">
        <v>0</v>
      </c>
      <c r="AQ20" s="235">
        <v>0</v>
      </c>
      <c r="AR20" s="235">
        <v>0</v>
      </c>
      <c r="AS20" s="235">
        <v>0</v>
      </c>
      <c r="AT20" s="235">
        <v>0</v>
      </c>
      <c r="AU20" s="235">
        <v>0</v>
      </c>
      <c r="AV20" s="235">
        <v>0</v>
      </c>
      <c r="AW20" s="235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0</v>
      </c>
    </row>
    <row r="21" spans="1:55" s="61" customFormat="1" ht="31.5">
      <c r="A21" s="193" t="s">
        <v>22</v>
      </c>
      <c r="B21" s="194" t="s">
        <v>909</v>
      </c>
      <c r="C21" s="194" t="s">
        <v>906</v>
      </c>
      <c r="D21" s="208">
        <f>'Ф10'!O20</f>
        <v>3.6</v>
      </c>
      <c r="E21" s="235">
        <v>0</v>
      </c>
      <c r="F21" s="235">
        <v>0</v>
      </c>
      <c r="G21" s="235">
        <v>0</v>
      </c>
      <c r="H21" s="235">
        <v>0</v>
      </c>
      <c r="I21" s="208">
        <f>D21</f>
        <v>3.6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f t="shared" si="1"/>
        <v>3.6</v>
      </c>
      <c r="Z21" s="235">
        <v>0</v>
      </c>
      <c r="AA21" s="235">
        <v>0</v>
      </c>
      <c r="AB21" s="235">
        <v>0</v>
      </c>
      <c r="AC21" s="235">
        <f t="shared" si="2"/>
        <v>3.6</v>
      </c>
      <c r="AD21" s="208">
        <f t="shared" si="3"/>
        <v>3.6</v>
      </c>
      <c r="AE21" s="235">
        <v>0</v>
      </c>
      <c r="AF21" s="235">
        <v>0</v>
      </c>
      <c r="AG21" s="235">
        <v>0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0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0</v>
      </c>
      <c r="BC21" s="235">
        <v>0</v>
      </c>
    </row>
    <row r="22" spans="1:55" s="61" customFormat="1" ht="31.5">
      <c r="A22" s="193" t="s">
        <v>24</v>
      </c>
      <c r="B22" s="194" t="s">
        <v>910</v>
      </c>
      <c r="C22" s="194" t="s">
        <v>907</v>
      </c>
      <c r="D22" s="208">
        <f>'Ф10'!O21</f>
        <v>0.945</v>
      </c>
      <c r="E22" s="235">
        <v>0</v>
      </c>
      <c r="F22" s="235">
        <v>0</v>
      </c>
      <c r="G22" s="235">
        <v>0</v>
      </c>
      <c r="H22" s="235">
        <v>0</v>
      </c>
      <c r="I22" s="208">
        <f>D22</f>
        <v>0.945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f t="shared" si="1"/>
        <v>0.945</v>
      </c>
      <c r="Z22" s="235">
        <v>0</v>
      </c>
      <c r="AA22" s="235">
        <v>0</v>
      </c>
      <c r="AB22" s="235">
        <v>0</v>
      </c>
      <c r="AC22" s="235">
        <f t="shared" si="2"/>
        <v>0.945</v>
      </c>
      <c r="AD22" s="208">
        <f t="shared" si="3"/>
        <v>0.945</v>
      </c>
      <c r="AE22" s="235">
        <v>0</v>
      </c>
      <c r="AF22" s="235">
        <v>0</v>
      </c>
      <c r="AG22" s="235">
        <v>0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0</v>
      </c>
      <c r="AS22" s="235">
        <v>0</v>
      </c>
      <c r="AT22" s="235">
        <v>0</v>
      </c>
      <c r="AU22" s="235">
        <v>0</v>
      </c>
      <c r="AV22" s="235">
        <v>0</v>
      </c>
      <c r="AW22" s="235">
        <v>0</v>
      </c>
      <c r="AX22" s="235">
        <v>0</v>
      </c>
      <c r="AY22" s="235">
        <v>0</v>
      </c>
      <c r="AZ22" s="235">
        <v>0</v>
      </c>
      <c r="BA22" s="235">
        <v>0</v>
      </c>
      <c r="BB22" s="235">
        <v>0</v>
      </c>
      <c r="BC22" s="235">
        <v>0</v>
      </c>
    </row>
    <row r="23" spans="1:55" s="61" customFormat="1" ht="31.5">
      <c r="A23" s="193" t="s">
        <v>26</v>
      </c>
      <c r="B23" s="194" t="s">
        <v>911</v>
      </c>
      <c r="C23" s="194" t="s">
        <v>908</v>
      </c>
      <c r="D23" s="208">
        <f>'Ф10'!O22</f>
        <v>1.18</v>
      </c>
      <c r="E23" s="235">
        <v>0</v>
      </c>
      <c r="F23" s="235">
        <v>0</v>
      </c>
      <c r="G23" s="235">
        <v>0</v>
      </c>
      <c r="H23" s="235">
        <v>0</v>
      </c>
      <c r="I23" s="208">
        <f>D23</f>
        <v>1.18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f t="shared" si="1"/>
        <v>1.18</v>
      </c>
      <c r="Z23" s="235">
        <v>0</v>
      </c>
      <c r="AA23" s="235">
        <v>0</v>
      </c>
      <c r="AB23" s="235">
        <v>0</v>
      </c>
      <c r="AC23" s="235">
        <f t="shared" si="2"/>
        <v>1.18</v>
      </c>
      <c r="AD23" s="208">
        <f t="shared" si="3"/>
        <v>1.18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0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v>0</v>
      </c>
      <c r="AY23" s="235">
        <v>0</v>
      </c>
      <c r="AZ23" s="235">
        <v>0</v>
      </c>
      <c r="BA23" s="235">
        <v>0</v>
      </c>
      <c r="BB23" s="235">
        <v>0</v>
      </c>
      <c r="BC23" s="235">
        <v>0</v>
      </c>
    </row>
    <row r="24" spans="1:55" s="61" customFormat="1" ht="31.5">
      <c r="A24" s="193" t="s">
        <v>913</v>
      </c>
      <c r="B24" s="194" t="s">
        <v>912</v>
      </c>
      <c r="C24" s="194" t="s">
        <v>914</v>
      </c>
      <c r="D24" s="208">
        <f>'Ф10'!O23</f>
        <v>0.36</v>
      </c>
      <c r="E24" s="235">
        <v>0</v>
      </c>
      <c r="F24" s="235">
        <v>0</v>
      </c>
      <c r="G24" s="235">
        <v>0</v>
      </c>
      <c r="H24" s="235">
        <v>0</v>
      </c>
      <c r="I24" s="208">
        <f>D24</f>
        <v>0.36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f t="shared" si="1"/>
        <v>0.36</v>
      </c>
      <c r="Z24" s="235">
        <v>0</v>
      </c>
      <c r="AA24" s="235">
        <v>0</v>
      </c>
      <c r="AB24" s="235">
        <v>0</v>
      </c>
      <c r="AC24" s="235">
        <f t="shared" si="2"/>
        <v>0.36</v>
      </c>
      <c r="AD24" s="208">
        <f t="shared" si="3"/>
        <v>0.36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0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0</v>
      </c>
      <c r="AS24" s="235">
        <v>0</v>
      </c>
      <c r="AT24" s="235">
        <v>0</v>
      </c>
      <c r="AU24" s="235">
        <v>0</v>
      </c>
      <c r="AV24" s="235">
        <v>0</v>
      </c>
      <c r="AW24" s="235">
        <v>0</v>
      </c>
      <c r="AX24" s="235">
        <v>0</v>
      </c>
      <c r="AY24" s="235">
        <v>0</v>
      </c>
      <c r="AZ24" s="235">
        <v>0</v>
      </c>
      <c r="BA24" s="235">
        <v>0</v>
      </c>
      <c r="BB24" s="235">
        <v>0</v>
      </c>
      <c r="BC24" s="235">
        <v>0</v>
      </c>
    </row>
    <row r="25" spans="1:55" ht="25.5">
      <c r="A25" s="221" t="s">
        <v>891</v>
      </c>
      <c r="B25" s="222" t="s">
        <v>892</v>
      </c>
      <c r="C25" s="194" t="s">
        <v>858</v>
      </c>
      <c r="D25" s="219">
        <f>D26</f>
        <v>0.1596</v>
      </c>
      <c r="E25" s="158">
        <f aca="true" t="shared" si="4" ref="E25:BC26">E26</f>
        <v>0.1596</v>
      </c>
      <c r="F25" s="158">
        <f t="shared" si="4"/>
        <v>0</v>
      </c>
      <c r="G25" s="158">
        <f t="shared" si="4"/>
        <v>0</v>
      </c>
      <c r="H25" s="158">
        <f t="shared" si="4"/>
        <v>0</v>
      </c>
      <c r="I25" s="158">
        <f t="shared" si="4"/>
        <v>0.1596</v>
      </c>
      <c r="J25" s="158">
        <f t="shared" si="4"/>
        <v>0</v>
      </c>
      <c r="K25" s="158">
        <f t="shared" si="4"/>
        <v>0</v>
      </c>
      <c r="L25" s="158">
        <f t="shared" si="4"/>
        <v>0</v>
      </c>
      <c r="M25" s="158">
        <f t="shared" si="4"/>
        <v>0</v>
      </c>
      <c r="N25" s="158">
        <f t="shared" si="4"/>
        <v>0</v>
      </c>
      <c r="O25" s="158">
        <f t="shared" si="4"/>
        <v>0</v>
      </c>
      <c r="P25" s="158">
        <f t="shared" si="4"/>
        <v>0</v>
      </c>
      <c r="Q25" s="158">
        <f t="shared" si="4"/>
        <v>0</v>
      </c>
      <c r="R25" s="158">
        <f t="shared" si="4"/>
        <v>0</v>
      </c>
      <c r="S25" s="158">
        <f t="shared" si="4"/>
        <v>0</v>
      </c>
      <c r="T25" s="158">
        <f t="shared" si="4"/>
        <v>0</v>
      </c>
      <c r="U25" s="158">
        <f t="shared" si="4"/>
        <v>0</v>
      </c>
      <c r="V25" s="158">
        <f t="shared" si="4"/>
        <v>0</v>
      </c>
      <c r="W25" s="158">
        <f t="shared" si="4"/>
        <v>0</v>
      </c>
      <c r="X25" s="158">
        <f t="shared" si="4"/>
        <v>0</v>
      </c>
      <c r="Y25" s="158">
        <f t="shared" si="4"/>
        <v>0.1596</v>
      </c>
      <c r="Z25" s="158">
        <f t="shared" si="4"/>
        <v>0</v>
      </c>
      <c r="AA25" s="158">
        <f t="shared" si="4"/>
        <v>0</v>
      </c>
      <c r="AB25" s="158">
        <f t="shared" si="4"/>
        <v>0</v>
      </c>
      <c r="AC25" s="158">
        <f t="shared" si="4"/>
        <v>0.1596</v>
      </c>
      <c r="AD25" s="172">
        <f t="shared" si="4"/>
        <v>0.1596</v>
      </c>
      <c r="AE25" s="158">
        <f t="shared" si="4"/>
        <v>0.323156</v>
      </c>
      <c r="AF25" s="158">
        <f t="shared" si="4"/>
        <v>0</v>
      </c>
      <c r="AG25" s="158">
        <f t="shared" si="4"/>
        <v>0</v>
      </c>
      <c r="AH25" s="158">
        <f t="shared" si="4"/>
        <v>0</v>
      </c>
      <c r="AI25" s="158">
        <f t="shared" si="4"/>
        <v>0.323156</v>
      </c>
      <c r="AJ25" s="158">
        <f t="shared" si="4"/>
        <v>0</v>
      </c>
      <c r="AK25" s="158">
        <f t="shared" si="4"/>
        <v>0</v>
      </c>
      <c r="AL25" s="158">
        <f t="shared" si="4"/>
        <v>0</v>
      </c>
      <c r="AM25" s="158">
        <f t="shared" si="4"/>
        <v>0</v>
      </c>
      <c r="AN25" s="158">
        <f t="shared" si="4"/>
        <v>0</v>
      </c>
      <c r="AO25" s="158">
        <f t="shared" si="4"/>
        <v>0</v>
      </c>
      <c r="AP25" s="158">
        <f t="shared" si="4"/>
        <v>0</v>
      </c>
      <c r="AQ25" s="158">
        <f t="shared" si="4"/>
        <v>0</v>
      </c>
      <c r="AR25" s="158">
        <f t="shared" si="4"/>
        <v>0</v>
      </c>
      <c r="AS25" s="158">
        <f t="shared" si="4"/>
        <v>0</v>
      </c>
      <c r="AT25" s="158">
        <f t="shared" si="4"/>
        <v>0</v>
      </c>
      <c r="AU25" s="158">
        <f t="shared" si="4"/>
        <v>0</v>
      </c>
      <c r="AV25" s="158">
        <f t="shared" si="4"/>
        <v>0</v>
      </c>
      <c r="AW25" s="158">
        <f t="shared" si="4"/>
        <v>0</v>
      </c>
      <c r="AX25" s="158">
        <f t="shared" si="4"/>
        <v>0</v>
      </c>
      <c r="AY25" s="158">
        <f t="shared" si="4"/>
        <v>0.323156</v>
      </c>
      <c r="AZ25" s="158">
        <f t="shared" si="4"/>
        <v>0</v>
      </c>
      <c r="BA25" s="158">
        <f t="shared" si="4"/>
        <v>0</v>
      </c>
      <c r="BB25" s="158">
        <f t="shared" si="4"/>
        <v>0</v>
      </c>
      <c r="BC25" s="158">
        <f t="shared" si="4"/>
        <v>0.323156</v>
      </c>
    </row>
    <row r="26" spans="1:55" ht="38.25">
      <c r="A26" s="221" t="s">
        <v>489</v>
      </c>
      <c r="B26" s="223" t="s">
        <v>893</v>
      </c>
      <c r="C26" s="194" t="s">
        <v>858</v>
      </c>
      <c r="D26" s="220">
        <f>D27</f>
        <v>0.1596</v>
      </c>
      <c r="E26" s="27">
        <f t="shared" si="4"/>
        <v>0.1596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4"/>
        <v>0.1596</v>
      </c>
      <c r="J26" s="27">
        <f t="shared" si="4"/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0</v>
      </c>
      <c r="V26" s="27">
        <f t="shared" si="4"/>
        <v>0</v>
      </c>
      <c r="W26" s="27">
        <f t="shared" si="4"/>
        <v>0</v>
      </c>
      <c r="X26" s="27">
        <f t="shared" si="4"/>
        <v>0</v>
      </c>
      <c r="Y26" s="27">
        <f t="shared" si="4"/>
        <v>0.1596</v>
      </c>
      <c r="Z26" s="27">
        <f t="shared" si="4"/>
        <v>0</v>
      </c>
      <c r="AA26" s="27">
        <f t="shared" si="4"/>
        <v>0</v>
      </c>
      <c r="AB26" s="27">
        <f t="shared" si="4"/>
        <v>0</v>
      </c>
      <c r="AC26" s="27">
        <f>Y26</f>
        <v>0.1596</v>
      </c>
      <c r="AD26" s="170">
        <f t="shared" si="4"/>
        <v>0.1596</v>
      </c>
      <c r="AE26" s="27">
        <f t="shared" si="4"/>
        <v>0.323156</v>
      </c>
      <c r="AF26" s="27">
        <f t="shared" si="4"/>
        <v>0</v>
      </c>
      <c r="AG26" s="27">
        <f t="shared" si="4"/>
        <v>0</v>
      </c>
      <c r="AH26" s="27">
        <f t="shared" si="4"/>
        <v>0</v>
      </c>
      <c r="AI26" s="220">
        <f>AI27</f>
        <v>0.323156</v>
      </c>
      <c r="AJ26" s="27">
        <f t="shared" si="4"/>
        <v>0</v>
      </c>
      <c r="AK26" s="27">
        <f t="shared" si="4"/>
        <v>0</v>
      </c>
      <c r="AL26" s="27">
        <f t="shared" si="4"/>
        <v>0</v>
      </c>
      <c r="AM26" s="27">
        <f t="shared" si="4"/>
        <v>0</v>
      </c>
      <c r="AN26" s="27">
        <f t="shared" si="4"/>
        <v>0</v>
      </c>
      <c r="AO26" s="27">
        <f t="shared" si="4"/>
        <v>0</v>
      </c>
      <c r="AP26" s="27">
        <f t="shared" si="4"/>
        <v>0</v>
      </c>
      <c r="AQ26" s="27">
        <f t="shared" si="4"/>
        <v>0</v>
      </c>
      <c r="AR26" s="27">
        <f t="shared" si="4"/>
        <v>0</v>
      </c>
      <c r="AS26" s="27">
        <f t="shared" si="4"/>
        <v>0</v>
      </c>
      <c r="AT26" s="27">
        <f t="shared" si="4"/>
        <v>0</v>
      </c>
      <c r="AU26" s="27">
        <f t="shared" si="4"/>
        <v>0</v>
      </c>
      <c r="AV26" s="27">
        <f t="shared" si="4"/>
        <v>0</v>
      </c>
      <c r="AW26" s="27">
        <f t="shared" si="4"/>
        <v>0</v>
      </c>
      <c r="AX26" s="27">
        <f t="shared" si="4"/>
        <v>0</v>
      </c>
      <c r="AY26" s="27">
        <f t="shared" si="4"/>
        <v>0.323156</v>
      </c>
      <c r="AZ26" s="27">
        <f t="shared" si="4"/>
        <v>0</v>
      </c>
      <c r="BA26" s="27">
        <f t="shared" si="4"/>
        <v>0</v>
      </c>
      <c r="BB26" s="27">
        <f t="shared" si="4"/>
        <v>0</v>
      </c>
      <c r="BC26" s="220">
        <f>BC27</f>
        <v>0.323156</v>
      </c>
    </row>
    <row r="27" spans="1:55" ht="94.5">
      <c r="A27" s="224" t="s">
        <v>491</v>
      </c>
      <c r="B27" s="225" t="s">
        <v>932</v>
      </c>
      <c r="C27" s="225" t="s">
        <v>894</v>
      </c>
      <c r="D27" s="220">
        <f>'Ф10'!O26</f>
        <v>0.1596</v>
      </c>
      <c r="E27" s="220">
        <f>D27</f>
        <v>0.1596</v>
      </c>
      <c r="F27" s="27">
        <f aca="true" t="shared" si="5" ref="F27:I29">K27+P27+U27+Z27</f>
        <v>0</v>
      </c>
      <c r="G27" s="27">
        <f t="shared" si="5"/>
        <v>0</v>
      </c>
      <c r="H27" s="27">
        <f t="shared" si="5"/>
        <v>0</v>
      </c>
      <c r="I27" s="220">
        <f>E27</f>
        <v>0.1596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20">
        <f>D27</f>
        <v>0.1596</v>
      </c>
      <c r="Z27" s="27">
        <v>0</v>
      </c>
      <c r="AA27" s="27">
        <v>0</v>
      </c>
      <c r="AB27" s="27">
        <v>0</v>
      </c>
      <c r="AC27" s="220">
        <f>Y27</f>
        <v>0.1596</v>
      </c>
      <c r="AD27" s="170">
        <f>D27</f>
        <v>0.1596</v>
      </c>
      <c r="AE27" s="220">
        <f>'Ф12'!Q26</f>
        <v>0.323156</v>
      </c>
      <c r="AF27" s="27">
        <v>0</v>
      </c>
      <c r="AG27" s="27">
        <v>0</v>
      </c>
      <c r="AH27" s="27">
        <v>0</v>
      </c>
      <c r="AI27" s="220">
        <f>AE27</f>
        <v>0.323156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20">
        <f>AE27</f>
        <v>0.323156</v>
      </c>
      <c r="AZ27" s="27">
        <v>0</v>
      </c>
      <c r="BA27" s="27">
        <v>0</v>
      </c>
      <c r="BB27" s="27">
        <v>0</v>
      </c>
      <c r="BC27" s="220">
        <f>AY27</f>
        <v>0.323156</v>
      </c>
    </row>
    <row r="28" spans="1:55" ht="15.75" hidden="1">
      <c r="A28" s="193"/>
      <c r="B28" s="196"/>
      <c r="C28" s="194"/>
      <c r="D28" s="220">
        <f>'Ф10'!F27</f>
        <v>0</v>
      </c>
      <c r="E28" s="27">
        <v>0</v>
      </c>
      <c r="F28" s="27">
        <f t="shared" si="5"/>
        <v>0</v>
      </c>
      <c r="G28" s="27">
        <f t="shared" si="5"/>
        <v>0</v>
      </c>
      <c r="H28" s="27">
        <f t="shared" si="5"/>
        <v>0</v>
      </c>
      <c r="I28" s="27">
        <f t="shared" si="5"/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0">
        <f aca="true" t="shared" si="6" ref="AD28:AD36">D28</f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3"/>
      <c r="B29" s="196"/>
      <c r="C29" s="194"/>
      <c r="D29" s="220">
        <f>'Ф10'!F28</f>
        <v>0</v>
      </c>
      <c r="E29" s="27">
        <v>0</v>
      </c>
      <c r="F29" s="27">
        <f t="shared" si="5"/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170">
        <f t="shared" si="6"/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3"/>
      <c r="B30" s="194"/>
      <c r="C30" s="194"/>
      <c r="D30" s="220">
        <f>'Ф10'!F29</f>
        <v>0</v>
      </c>
      <c r="E30" s="27">
        <v>0</v>
      </c>
      <c r="F30" s="27">
        <f aca="true" t="shared" si="7" ref="F30:I31">F31</f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f aca="true" t="shared" si="8" ref="Z30:AC31">Z31</f>
        <v>0</v>
      </c>
      <c r="AA30" s="27">
        <f t="shared" si="8"/>
        <v>0</v>
      </c>
      <c r="AB30" s="27">
        <f t="shared" si="8"/>
        <v>0</v>
      </c>
      <c r="AC30" s="27">
        <f t="shared" si="8"/>
        <v>0</v>
      </c>
      <c r="AD30" s="170">
        <f t="shared" si="6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15.75" hidden="1">
      <c r="A31" s="193"/>
      <c r="B31" s="194"/>
      <c r="C31" s="194"/>
      <c r="D31" s="219">
        <f>'Ф10'!F30</f>
        <v>0</v>
      </c>
      <c r="E31" s="158">
        <v>0</v>
      </c>
      <c r="F31" s="158">
        <f t="shared" si="7"/>
        <v>0</v>
      </c>
      <c r="G31" s="158">
        <f t="shared" si="7"/>
        <v>0</v>
      </c>
      <c r="H31" s="158">
        <f t="shared" si="7"/>
        <v>0</v>
      </c>
      <c r="I31" s="158">
        <f t="shared" si="7"/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f t="shared" si="8"/>
        <v>0</v>
      </c>
      <c r="AA31" s="158">
        <f t="shared" si="8"/>
        <v>0</v>
      </c>
      <c r="AB31" s="158">
        <f t="shared" si="8"/>
        <v>0</v>
      </c>
      <c r="AC31" s="158">
        <f t="shared" si="8"/>
        <v>0</v>
      </c>
      <c r="AD31" s="172">
        <f t="shared" si="6"/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</row>
    <row r="32" spans="1:55" ht="15.75" hidden="1">
      <c r="A32" s="193"/>
      <c r="B32" s="196"/>
      <c r="C32" s="194"/>
      <c r="D32" s="220">
        <f>'Ф10'!F31</f>
        <v>0</v>
      </c>
      <c r="E32" s="27">
        <v>0</v>
      </c>
      <c r="F32" s="27">
        <f>K32+P32+U32+Z32</f>
        <v>0</v>
      </c>
      <c r="G32" s="27">
        <f>L32+Q32+V32+AA32</f>
        <v>0</v>
      </c>
      <c r="H32" s="27">
        <f>M32+R32+W32+AB32</f>
        <v>0</v>
      </c>
      <c r="I32" s="27">
        <f>N32+S32+X32+AC32</f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0">
        <f t="shared" si="6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15.75" hidden="1">
      <c r="A33" s="193"/>
      <c r="B33" s="196"/>
      <c r="C33" s="194"/>
      <c r="D33" s="220">
        <f>'Ф10'!F32</f>
        <v>0</v>
      </c>
      <c r="E33" s="27">
        <v>0</v>
      </c>
      <c r="F33" s="27">
        <f>F34</f>
        <v>0</v>
      </c>
      <c r="G33" s="27">
        <f>G34</f>
        <v>0</v>
      </c>
      <c r="H33" s="27">
        <f>H34</f>
        <v>0</v>
      </c>
      <c r="I33" s="27">
        <f>I34</f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f>Z34</f>
        <v>0</v>
      </c>
      <c r="AA33" s="27">
        <f>AA34</f>
        <v>0</v>
      </c>
      <c r="AB33" s="27">
        <f>AB34</f>
        <v>0</v>
      </c>
      <c r="AC33" s="27">
        <f>AC34</f>
        <v>0</v>
      </c>
      <c r="AD33" s="170">
        <f t="shared" si="6"/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 hidden="1">
      <c r="A34" s="193"/>
      <c r="B34" s="197"/>
      <c r="C34" s="193"/>
      <c r="D34" s="220">
        <f>'Ф10'!F33</f>
        <v>0</v>
      </c>
      <c r="E34" s="27">
        <v>0</v>
      </c>
      <c r="F34" s="27">
        <f>K34+P34+U34+Z34</f>
        <v>0</v>
      </c>
      <c r="G34" s="27">
        <f>L34+Q34+V34+AA34</f>
        <v>0</v>
      </c>
      <c r="H34" s="27">
        <f>M34+R34+W34+AB34</f>
        <v>0</v>
      </c>
      <c r="I34" s="27">
        <f>N34+S34+X34+AC34</f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170">
        <f t="shared" si="6"/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</row>
    <row r="35" spans="1:55" ht="31.5">
      <c r="A35" s="193" t="s">
        <v>36</v>
      </c>
      <c r="B35" s="193" t="s">
        <v>863</v>
      </c>
      <c r="C35" s="194" t="s">
        <v>858</v>
      </c>
      <c r="D35" s="453">
        <f>D36+D37</f>
        <v>0</v>
      </c>
      <c r="E35" s="453">
        <f>E37</f>
        <v>0</v>
      </c>
      <c r="F35" s="453">
        <f>F36</f>
        <v>0</v>
      </c>
      <c r="G35" s="453">
        <f>G36</f>
        <v>0</v>
      </c>
      <c r="H35" s="453">
        <f>E35</f>
        <v>0</v>
      </c>
      <c r="I35" s="453">
        <f>I36</f>
        <v>0</v>
      </c>
      <c r="J35" s="453">
        <v>0</v>
      </c>
      <c r="K35" s="453">
        <v>0</v>
      </c>
      <c r="L35" s="453">
        <v>0</v>
      </c>
      <c r="M35" s="453">
        <v>0</v>
      </c>
      <c r="N35" s="453">
        <v>0</v>
      </c>
      <c r="O35" s="453">
        <v>0</v>
      </c>
      <c r="P35" s="453">
        <v>0</v>
      </c>
      <c r="Q35" s="453">
        <v>0</v>
      </c>
      <c r="R35" s="453">
        <v>0</v>
      </c>
      <c r="S35" s="453">
        <v>0</v>
      </c>
      <c r="T35" s="453">
        <v>0</v>
      </c>
      <c r="U35" s="453">
        <v>0</v>
      </c>
      <c r="V35" s="453">
        <v>0</v>
      </c>
      <c r="W35" s="453">
        <v>0</v>
      </c>
      <c r="X35" s="453">
        <v>0</v>
      </c>
      <c r="Y35" s="453">
        <v>0</v>
      </c>
      <c r="Z35" s="453">
        <v>0</v>
      </c>
      <c r="AA35" s="453">
        <v>0</v>
      </c>
      <c r="AB35" s="453">
        <v>0</v>
      </c>
      <c r="AC35" s="453">
        <f>AC36</f>
        <v>0</v>
      </c>
      <c r="AD35" s="453">
        <f>AD36+AD37</f>
        <v>0</v>
      </c>
      <c r="AE35" s="453">
        <f>AE37</f>
        <v>0</v>
      </c>
      <c r="AF35" s="453">
        <v>0</v>
      </c>
      <c r="AG35" s="453">
        <v>0</v>
      </c>
      <c r="AH35" s="453">
        <f>AE35</f>
        <v>0</v>
      </c>
      <c r="AI35" s="453">
        <v>0</v>
      </c>
      <c r="AJ35" s="453">
        <v>0</v>
      </c>
      <c r="AK35" s="453">
        <v>0</v>
      </c>
      <c r="AL35" s="453">
        <v>0</v>
      </c>
      <c r="AM35" s="453">
        <v>0</v>
      </c>
      <c r="AN35" s="453">
        <v>0</v>
      </c>
      <c r="AO35" s="453">
        <v>0</v>
      </c>
      <c r="AP35" s="453">
        <v>0</v>
      </c>
      <c r="AQ35" s="453">
        <v>0</v>
      </c>
      <c r="AR35" s="453">
        <v>0</v>
      </c>
      <c r="AS35" s="453">
        <v>0</v>
      </c>
      <c r="AT35" s="453">
        <v>0</v>
      </c>
      <c r="AU35" s="453">
        <v>0</v>
      </c>
      <c r="AV35" s="453">
        <v>0</v>
      </c>
      <c r="AW35" s="453">
        <v>0</v>
      </c>
      <c r="AX35" s="453">
        <v>0</v>
      </c>
      <c r="AY35" s="453">
        <f>AE35</f>
        <v>0</v>
      </c>
      <c r="AZ35" s="453">
        <v>0</v>
      </c>
      <c r="BA35" s="453">
        <v>0</v>
      </c>
      <c r="BB35" s="453">
        <f>AY35</f>
        <v>0</v>
      </c>
      <c r="BC35" s="453">
        <v>0</v>
      </c>
    </row>
    <row r="36" spans="1:55" ht="25.5" collapsed="1">
      <c r="A36" s="193" t="s">
        <v>864</v>
      </c>
      <c r="B36" s="226" t="s">
        <v>895</v>
      </c>
      <c r="C36" s="226" t="s">
        <v>896</v>
      </c>
      <c r="D36" s="453">
        <f>'Ф10'!F35</f>
        <v>0</v>
      </c>
      <c r="E36" s="453">
        <v>0</v>
      </c>
      <c r="F36" s="453">
        <f aca="true" t="shared" si="9" ref="F36:I37">K36+P36+U36+Z36</f>
        <v>0</v>
      </c>
      <c r="G36" s="453">
        <f t="shared" si="9"/>
        <v>0</v>
      </c>
      <c r="H36" s="453">
        <f t="shared" si="9"/>
        <v>0</v>
      </c>
      <c r="I36" s="453">
        <f t="shared" si="9"/>
        <v>0</v>
      </c>
      <c r="J36" s="453">
        <v>0</v>
      </c>
      <c r="K36" s="453">
        <v>0</v>
      </c>
      <c r="L36" s="453">
        <v>0</v>
      </c>
      <c r="M36" s="453">
        <v>0</v>
      </c>
      <c r="N36" s="453">
        <v>0</v>
      </c>
      <c r="O36" s="453">
        <v>0</v>
      </c>
      <c r="P36" s="453">
        <v>0</v>
      </c>
      <c r="Q36" s="453">
        <v>0</v>
      </c>
      <c r="R36" s="453">
        <v>0</v>
      </c>
      <c r="S36" s="453">
        <v>0</v>
      </c>
      <c r="T36" s="453">
        <v>0</v>
      </c>
      <c r="U36" s="453">
        <v>0</v>
      </c>
      <c r="V36" s="453">
        <v>0</v>
      </c>
      <c r="W36" s="453">
        <v>0</v>
      </c>
      <c r="X36" s="453">
        <v>0</v>
      </c>
      <c r="Y36" s="453">
        <v>0</v>
      </c>
      <c r="Z36" s="453">
        <v>0</v>
      </c>
      <c r="AA36" s="453">
        <v>0</v>
      </c>
      <c r="AB36" s="453">
        <v>0</v>
      </c>
      <c r="AC36" s="453">
        <v>0</v>
      </c>
      <c r="AD36" s="453">
        <f t="shared" si="6"/>
        <v>0</v>
      </c>
      <c r="AE36" s="453">
        <v>0</v>
      </c>
      <c r="AF36" s="453">
        <v>0</v>
      </c>
      <c r="AG36" s="453">
        <v>0</v>
      </c>
      <c r="AH36" s="453">
        <v>0</v>
      </c>
      <c r="AI36" s="453">
        <v>0</v>
      </c>
      <c r="AJ36" s="453">
        <v>0</v>
      </c>
      <c r="AK36" s="453">
        <v>0</v>
      </c>
      <c r="AL36" s="453">
        <v>0</v>
      </c>
      <c r="AM36" s="453">
        <v>0</v>
      </c>
      <c r="AN36" s="453">
        <v>0</v>
      </c>
      <c r="AO36" s="453">
        <v>0</v>
      </c>
      <c r="AP36" s="453">
        <v>0</v>
      </c>
      <c r="AQ36" s="453">
        <v>0</v>
      </c>
      <c r="AR36" s="453">
        <v>0</v>
      </c>
      <c r="AS36" s="453">
        <v>0</v>
      </c>
      <c r="AT36" s="453">
        <v>0</v>
      </c>
      <c r="AU36" s="453">
        <v>0</v>
      </c>
      <c r="AV36" s="453">
        <v>0</v>
      </c>
      <c r="AW36" s="453">
        <v>0</v>
      </c>
      <c r="AX36" s="453">
        <v>0</v>
      </c>
      <c r="AY36" s="453">
        <v>0</v>
      </c>
      <c r="AZ36" s="453">
        <v>0</v>
      </c>
      <c r="BA36" s="453">
        <v>0</v>
      </c>
      <c r="BB36" s="453">
        <v>0</v>
      </c>
      <c r="BC36" s="453">
        <v>0</v>
      </c>
    </row>
    <row r="37" spans="1:55" ht="25.5">
      <c r="A37" s="193" t="s">
        <v>899</v>
      </c>
      <c r="B37" s="226" t="s">
        <v>897</v>
      </c>
      <c r="C37" s="226" t="s">
        <v>898</v>
      </c>
      <c r="D37" s="453">
        <v>0</v>
      </c>
      <c r="E37" s="453">
        <v>0</v>
      </c>
      <c r="F37" s="453">
        <f t="shared" si="9"/>
        <v>0</v>
      </c>
      <c r="G37" s="453">
        <f t="shared" si="9"/>
        <v>0</v>
      </c>
      <c r="H37" s="453">
        <v>0</v>
      </c>
      <c r="I37" s="453">
        <f t="shared" si="9"/>
        <v>0</v>
      </c>
      <c r="J37" s="453">
        <v>0</v>
      </c>
      <c r="K37" s="453">
        <v>0</v>
      </c>
      <c r="L37" s="453">
        <v>0</v>
      </c>
      <c r="M37" s="453">
        <v>0</v>
      </c>
      <c r="N37" s="453">
        <v>0</v>
      </c>
      <c r="O37" s="453">
        <v>0</v>
      </c>
      <c r="P37" s="453">
        <v>0</v>
      </c>
      <c r="Q37" s="453">
        <v>0</v>
      </c>
      <c r="R37" s="453">
        <v>0</v>
      </c>
      <c r="S37" s="453">
        <v>0</v>
      </c>
      <c r="T37" s="453">
        <v>0</v>
      </c>
      <c r="U37" s="453">
        <v>0</v>
      </c>
      <c r="V37" s="453">
        <v>0</v>
      </c>
      <c r="W37" s="453">
        <v>0</v>
      </c>
      <c r="X37" s="453">
        <v>0</v>
      </c>
      <c r="Y37" s="453">
        <v>0</v>
      </c>
      <c r="Z37" s="453">
        <v>0</v>
      </c>
      <c r="AA37" s="453">
        <v>0</v>
      </c>
      <c r="AB37" s="453">
        <v>0</v>
      </c>
      <c r="AC37" s="453">
        <v>0</v>
      </c>
      <c r="AD37" s="453">
        <v>0</v>
      </c>
      <c r="AE37" s="453">
        <f>'Ф10'!P36</f>
        <v>0</v>
      </c>
      <c r="AF37" s="453">
        <v>0</v>
      </c>
      <c r="AG37" s="453">
        <v>0</v>
      </c>
      <c r="AH37" s="453">
        <f>AE37</f>
        <v>0</v>
      </c>
      <c r="AI37" s="453">
        <v>0</v>
      </c>
      <c r="AJ37" s="453">
        <v>0</v>
      </c>
      <c r="AK37" s="453">
        <v>0</v>
      </c>
      <c r="AL37" s="453">
        <v>0</v>
      </c>
      <c r="AM37" s="453">
        <v>0</v>
      </c>
      <c r="AN37" s="453">
        <v>0</v>
      </c>
      <c r="AO37" s="453">
        <v>0</v>
      </c>
      <c r="AP37" s="453">
        <v>0</v>
      </c>
      <c r="AQ37" s="453">
        <v>0</v>
      </c>
      <c r="AR37" s="453">
        <v>0</v>
      </c>
      <c r="AS37" s="453">
        <v>0</v>
      </c>
      <c r="AT37" s="453">
        <v>0</v>
      </c>
      <c r="AU37" s="453">
        <v>0</v>
      </c>
      <c r="AV37" s="453">
        <v>0</v>
      </c>
      <c r="AW37" s="453">
        <v>0</v>
      </c>
      <c r="AX37" s="453">
        <v>0</v>
      </c>
      <c r="AY37" s="453">
        <f>AE37</f>
        <v>0</v>
      </c>
      <c r="AZ37" s="453">
        <v>0</v>
      </c>
      <c r="BA37" s="453">
        <v>0</v>
      </c>
      <c r="BB37" s="453">
        <f>AY37</f>
        <v>0</v>
      </c>
      <c r="BC37" s="453">
        <v>0</v>
      </c>
    </row>
    <row r="38" spans="1:55" ht="15.75">
      <c r="A38" s="159"/>
      <c r="B38" s="16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0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 collapsed="1">
      <c r="A39" s="159"/>
      <c r="B39" s="16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0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59"/>
      <c r="B40" s="16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0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59"/>
      <c r="B41" s="16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0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59"/>
      <c r="B42" s="16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0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59"/>
      <c r="B43" s="16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0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>
      <c r="A44" s="159"/>
      <c r="B44" s="16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70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5.75">
      <c r="A45" s="159"/>
      <c r="B45" s="16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170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5.75">
      <c r="A46" s="159"/>
      <c r="B46" s="16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170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5.75">
      <c r="A47" s="159"/>
      <c r="B47" s="16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70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5.75" collapsed="1">
      <c r="A48" s="161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7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</row>
    <row r="49" spans="1:55" s="114" customFormat="1" ht="15.75">
      <c r="A49" s="164"/>
      <c r="B49" s="165"/>
      <c r="C49" s="166"/>
      <c r="D49" s="174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4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</row>
    <row r="50" spans="1:55" s="111" customFormat="1" ht="15.75">
      <c r="A50" s="167"/>
      <c r="B50" s="168"/>
      <c r="C50" s="169"/>
      <c r="D50" s="176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6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</row>
    <row r="51" spans="1:55" s="111" customFormat="1" ht="15.75">
      <c r="A51" s="167"/>
      <c r="B51" s="168"/>
      <c r="C51" s="169"/>
      <c r="D51" s="169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6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</row>
    <row r="52" spans="3:55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</sheetData>
  <sheetProtection/>
  <mergeCells count="29"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51"/>
  <sheetViews>
    <sheetView view="pageBreakPreview" zoomScale="80" zoomScaleNormal="118" zoomScaleSheetLayoutView="80" zoomScalePageLayoutView="0" workbookViewId="0" topLeftCell="C21">
      <selection activeCell="AO19" sqref="AO19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7" width="3.75390625" style="1" customWidth="1"/>
    <col min="58" max="58" width="5.00390625" style="1" customWidth="1"/>
    <col min="59" max="59" width="5.2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43" t="s">
        <v>838</v>
      </c>
      <c r="AK1" s="343"/>
      <c r="AL1" s="343"/>
      <c r="AM1" s="343"/>
      <c r="AN1" s="343"/>
      <c r="AO1" s="343"/>
      <c r="AP1" s="343"/>
      <c r="AQ1" s="343"/>
      <c r="AR1" s="343"/>
      <c r="AS1" s="343"/>
    </row>
    <row r="2" spans="36:45" s="56" customFormat="1" ht="21.75" customHeight="1">
      <c r="AJ2" s="301" t="s">
        <v>3</v>
      </c>
      <c r="AK2" s="301"/>
      <c r="AL2" s="301"/>
      <c r="AM2" s="301"/>
      <c r="AN2" s="301"/>
      <c r="AO2" s="301"/>
      <c r="AP2" s="301"/>
      <c r="AQ2" s="301"/>
      <c r="AR2" s="301"/>
      <c r="AS2" s="301"/>
    </row>
    <row r="3" spans="1:45" s="56" customFormat="1" ht="10.5">
      <c r="A3" s="336" t="s">
        <v>839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</row>
    <row r="4" spans="1:41" s="56" customFormat="1" ht="12.75" customHeight="1">
      <c r="A4" s="336" t="s">
        <v>929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</row>
    <row r="5" ht="9" customHeight="1"/>
    <row r="6" spans="18:30" s="56" customFormat="1" ht="12">
      <c r="R6" s="57" t="s">
        <v>696</v>
      </c>
      <c r="S6" s="178" t="str">
        <f>'Ф17'!W6</f>
        <v>Общество с ограниченной ответственностью "ИнвестГрадСтрой"</v>
      </c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9:31" s="61" customFormat="1" ht="10.5" customHeight="1">
      <c r="S7" s="345" t="s">
        <v>4</v>
      </c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62"/>
      <c r="AE7" s="62"/>
    </row>
    <row r="8" ht="9" customHeight="1"/>
    <row r="9" spans="21:24" s="56" customFormat="1" ht="12">
      <c r="U9" s="57" t="s">
        <v>697</v>
      </c>
      <c r="V9" s="265" t="s">
        <v>902</v>
      </c>
      <c r="W9" s="265"/>
      <c r="X9" s="56" t="s">
        <v>5</v>
      </c>
    </row>
    <row r="10" ht="9" customHeight="1"/>
    <row r="11" spans="19:56" s="56" customFormat="1" ht="10.5" customHeight="1">
      <c r="S11" s="57" t="s">
        <v>698</v>
      </c>
      <c r="T11" s="341" t="str">
        <f>'Ф17'!Y11</f>
        <v>Приказ Департамента тарифного регулирования Томской области от 31.10.2019 № 6-348 (в редакции Приказ ДТР от 29.10.2021 № 6-161)</v>
      </c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</row>
    <row r="12" spans="20:35" s="61" customFormat="1" ht="8.25">
      <c r="T12" s="297" t="s">
        <v>6</v>
      </c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16" t="s">
        <v>699</v>
      </c>
      <c r="B14" s="316" t="s">
        <v>700</v>
      </c>
      <c r="C14" s="316" t="s">
        <v>701</v>
      </c>
      <c r="D14" s="344" t="s">
        <v>927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</row>
    <row r="15" spans="1:63" s="61" customFormat="1" ht="30.75" customHeight="1">
      <c r="A15" s="317"/>
      <c r="B15" s="317"/>
      <c r="C15" s="317"/>
      <c r="D15" s="318" t="s">
        <v>865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18" t="s">
        <v>866</v>
      </c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20"/>
      <c r="AP15" s="318" t="s">
        <v>841</v>
      </c>
      <c r="AQ15" s="319"/>
      <c r="AR15" s="319"/>
      <c r="AS15" s="319"/>
      <c r="AT15" s="319"/>
      <c r="AU15" s="320"/>
      <c r="AV15" s="318" t="s">
        <v>842</v>
      </c>
      <c r="AW15" s="319"/>
      <c r="AX15" s="319"/>
      <c r="AY15" s="319"/>
      <c r="AZ15" s="318" t="s">
        <v>843</v>
      </c>
      <c r="BA15" s="319"/>
      <c r="BB15" s="319"/>
      <c r="BC15" s="319"/>
      <c r="BD15" s="319"/>
      <c r="BE15" s="320"/>
      <c r="BF15" s="318" t="s">
        <v>844</v>
      </c>
      <c r="BG15" s="319"/>
      <c r="BH15" s="319"/>
      <c r="BI15" s="319"/>
      <c r="BJ15" s="342" t="s">
        <v>845</v>
      </c>
      <c r="BK15" s="342"/>
    </row>
    <row r="16" spans="1:63" s="61" customFormat="1" ht="124.5" customHeight="1">
      <c r="A16" s="317"/>
      <c r="B16" s="317"/>
      <c r="C16" s="317"/>
      <c r="D16" s="339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40"/>
      <c r="F16" s="339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40"/>
      <c r="H16" s="339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40"/>
      <c r="J16" s="339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40"/>
      <c r="L16" s="339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40"/>
      <c r="N16" s="339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40"/>
      <c r="P16" s="339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40"/>
      <c r="R16" s="339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40"/>
      <c r="T16" s="339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40"/>
      <c r="V16" s="339" t="str">
        <f>'[2]Раздел № 3 2018'!$M$11</f>
        <v>Показатель степени загрузки трансформаторной подстанции (Кзагр)</v>
      </c>
      <c r="W16" s="340"/>
      <c r="X16" s="339" t="str">
        <f>'[2]Раздел № 3 2018'!$N$11</f>
        <v>Показатель замены силовых (авто-) трансформаторов (Pз тр)</v>
      </c>
      <c r="Y16" s="340"/>
      <c r="Z16" s="339" t="str">
        <f>'[2]Раздел № 3 2018'!$O$11</f>
        <v>Показатель замены линий электропередачи            (ΔL ⁰′⁴з_лэп)</v>
      </c>
      <c r="AA16" s="340"/>
      <c r="AB16" s="339" t="str">
        <f>'[2]Раздел № 3 2018'!$P$11</f>
        <v>Показатель замены линий электропередачи (ΔL¹⁰з_лэп)</v>
      </c>
      <c r="AC16" s="340"/>
      <c r="AD16" s="339" t="str">
        <f>'[2]Раздел № 3 2018'!$Q$11</f>
        <v>Показатель замены линий электропередачи (ΔL³⁵з_лэп)</v>
      </c>
      <c r="AE16" s="340"/>
      <c r="AF16" s="339" t="str">
        <f>'[2]Раздел № 3 2018'!$R$11</f>
        <v>Показатель замены выключателей (В⁶з)</v>
      </c>
      <c r="AG16" s="340"/>
      <c r="AH16" s="339" t="str">
        <f>'[2]Раздел № 3 2018'!$S$11</f>
        <v>Показатель замены выключателей (В¹⁰з)</v>
      </c>
      <c r="AI16" s="340"/>
      <c r="AJ16" s="339" t="str">
        <f>'[2]Раздел № 3 2018'!$T$11</f>
        <v>Показатель замены выключателей (В³⁵з)</v>
      </c>
      <c r="AK16" s="340"/>
      <c r="AL16" s="339" t="str">
        <f>'[2]Раздел № 3 2018'!$U$11</f>
        <v>Показатель замены устройств компенсации реактивной мощности (Pᶯ з_укрм)</v>
      </c>
      <c r="AM16" s="340"/>
      <c r="AN16" s="339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40"/>
      <c r="AP16" s="339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40"/>
      <c r="AR16" s="339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40"/>
      <c r="AT16" s="339" t="str">
        <f>'[2]Раздел № 3 2018'!$Y$11</f>
        <v>Показатель оценки изменения объема недоотпущенной электрической энергии (ΔПens)</v>
      </c>
      <c r="AU16" s="340"/>
      <c r="AV16" s="339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40"/>
      <c r="AX16" s="339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40"/>
      <c r="AZ16" s="339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40"/>
      <c r="BB16" s="339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40"/>
      <c r="BD16" s="339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40"/>
      <c r="BF16" s="339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40"/>
      <c r="BH16" s="339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40"/>
      <c r="BJ16" s="339" t="str">
        <f>'[2]Раздел № 3 2018'!$AG$11</f>
        <v>Наименование количественного показателя, соответствующего цели</v>
      </c>
      <c r="BK16" s="340"/>
    </row>
    <row r="17" spans="1:63" s="61" customFormat="1" ht="24" customHeight="1">
      <c r="A17" s="317"/>
      <c r="B17" s="317"/>
      <c r="C17" s="317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89" t="s">
        <v>857</v>
      </c>
      <c r="B19" s="190" t="s">
        <v>712</v>
      </c>
      <c r="C19" s="191" t="s">
        <v>858</v>
      </c>
      <c r="D19" s="157" t="s">
        <v>858</v>
      </c>
      <c r="E19" s="157" t="s">
        <v>858</v>
      </c>
      <c r="F19" s="157" t="s">
        <v>858</v>
      </c>
      <c r="G19" s="157" t="s">
        <v>858</v>
      </c>
      <c r="H19" s="157" t="s">
        <v>858</v>
      </c>
      <c r="I19" s="157" t="s">
        <v>858</v>
      </c>
      <c r="J19" s="157" t="s">
        <v>858</v>
      </c>
      <c r="K19" s="157" t="s">
        <v>858</v>
      </c>
      <c r="L19" s="157" t="s">
        <v>858</v>
      </c>
      <c r="M19" s="157" t="s">
        <v>858</v>
      </c>
      <c r="N19" s="157" t="s">
        <v>858</v>
      </c>
      <c r="O19" s="157" t="s">
        <v>858</v>
      </c>
      <c r="P19" s="157" t="s">
        <v>858</v>
      </c>
      <c r="Q19" s="157" t="s">
        <v>858</v>
      </c>
      <c r="R19" s="157" t="s">
        <v>858</v>
      </c>
      <c r="S19" s="157" t="s">
        <v>858</v>
      </c>
      <c r="T19" s="157" t="s">
        <v>858</v>
      </c>
      <c r="U19" s="157" t="s">
        <v>858</v>
      </c>
      <c r="V19" s="157" t="s">
        <v>858</v>
      </c>
      <c r="W19" s="157" t="s">
        <v>858</v>
      </c>
      <c r="X19" s="157">
        <f>X20</f>
        <v>3.19</v>
      </c>
      <c r="Y19" s="157">
        <v>0</v>
      </c>
      <c r="Z19" s="157" t="s">
        <v>858</v>
      </c>
      <c r="AA19" s="157" t="s">
        <v>858</v>
      </c>
      <c r="AB19" s="157" t="s">
        <v>858</v>
      </c>
      <c r="AC19" s="157" t="s">
        <v>858</v>
      </c>
      <c r="AD19" s="157" t="s">
        <v>858</v>
      </c>
      <c r="AE19" s="157" t="s">
        <v>858</v>
      </c>
      <c r="AF19" s="157">
        <v>5</v>
      </c>
      <c r="AG19" s="157">
        <v>0</v>
      </c>
      <c r="AH19" s="157" t="s">
        <v>858</v>
      </c>
      <c r="AI19" s="157" t="s">
        <v>858</v>
      </c>
      <c r="AJ19" s="157" t="s">
        <v>858</v>
      </c>
      <c r="AK19" s="157" t="s">
        <v>858</v>
      </c>
      <c r="AL19" s="157" t="s">
        <v>858</v>
      </c>
      <c r="AM19" s="157" t="s">
        <v>858</v>
      </c>
      <c r="AN19" s="229">
        <f>AN25</f>
        <v>0.15</v>
      </c>
      <c r="AO19" s="458">
        <f>AO25</f>
        <v>0</v>
      </c>
      <c r="AP19" s="157" t="s">
        <v>858</v>
      </c>
      <c r="AQ19" s="157" t="s">
        <v>858</v>
      </c>
      <c r="AR19" s="157" t="s">
        <v>858</v>
      </c>
      <c r="AS19" s="157" t="s">
        <v>858</v>
      </c>
      <c r="AT19" s="157" t="s">
        <v>858</v>
      </c>
      <c r="AU19" s="157" t="s">
        <v>858</v>
      </c>
      <c r="AV19" s="157" t="s">
        <v>858</v>
      </c>
      <c r="AW19" s="157" t="s">
        <v>858</v>
      </c>
      <c r="AX19" s="157" t="s">
        <v>858</v>
      </c>
      <c r="AY19" s="157" t="s">
        <v>858</v>
      </c>
      <c r="AZ19" s="157" t="s">
        <v>858</v>
      </c>
      <c r="BA19" s="157" t="s">
        <v>858</v>
      </c>
      <c r="BB19" s="157" t="s">
        <v>858</v>
      </c>
      <c r="BC19" s="157" t="s">
        <v>858</v>
      </c>
      <c r="BD19" s="157" t="s">
        <v>858</v>
      </c>
      <c r="BE19" s="157" t="s">
        <v>858</v>
      </c>
      <c r="BF19" s="208">
        <f>BF25</f>
        <v>0.133</v>
      </c>
      <c r="BG19" s="208">
        <f>BG25</f>
        <v>0.323156</v>
      </c>
      <c r="BH19" s="171" t="str">
        <f>BH35</f>
        <v>нд</v>
      </c>
      <c r="BI19" s="208" t="str">
        <f>BI35</f>
        <v>нд</v>
      </c>
      <c r="BJ19" s="157" t="s">
        <v>858</v>
      </c>
      <c r="BK19" s="157" t="s">
        <v>858</v>
      </c>
    </row>
    <row r="20" spans="1:63" s="61" customFormat="1" ht="63">
      <c r="A20" s="193" t="s">
        <v>905</v>
      </c>
      <c r="B20" s="194" t="s">
        <v>904</v>
      </c>
      <c r="C20" s="194" t="s">
        <v>858</v>
      </c>
      <c r="D20" s="157" t="s">
        <v>858</v>
      </c>
      <c r="E20" s="157" t="s">
        <v>858</v>
      </c>
      <c r="F20" s="157" t="s">
        <v>858</v>
      </c>
      <c r="G20" s="157" t="s">
        <v>858</v>
      </c>
      <c r="H20" s="157" t="s">
        <v>858</v>
      </c>
      <c r="I20" s="157" t="s">
        <v>858</v>
      </c>
      <c r="J20" s="157" t="s">
        <v>858</v>
      </c>
      <c r="K20" s="157" t="s">
        <v>858</v>
      </c>
      <c r="L20" s="157" t="s">
        <v>858</v>
      </c>
      <c r="M20" s="157" t="s">
        <v>858</v>
      </c>
      <c r="N20" s="157" t="s">
        <v>858</v>
      </c>
      <c r="O20" s="157" t="s">
        <v>858</v>
      </c>
      <c r="P20" s="157" t="s">
        <v>858</v>
      </c>
      <c r="Q20" s="157" t="s">
        <v>858</v>
      </c>
      <c r="R20" s="157" t="s">
        <v>858</v>
      </c>
      <c r="S20" s="157" t="s">
        <v>858</v>
      </c>
      <c r="T20" s="157" t="s">
        <v>858</v>
      </c>
      <c r="U20" s="157" t="s">
        <v>858</v>
      </c>
      <c r="V20" s="157" t="s">
        <v>858</v>
      </c>
      <c r="W20" s="157" t="s">
        <v>858</v>
      </c>
      <c r="X20" s="157">
        <f>X21+X22+X23+X24</f>
        <v>3.19</v>
      </c>
      <c r="Y20" s="157">
        <v>0</v>
      </c>
      <c r="Z20" s="157" t="s">
        <v>858</v>
      </c>
      <c r="AA20" s="157" t="s">
        <v>858</v>
      </c>
      <c r="AB20" s="157" t="s">
        <v>858</v>
      </c>
      <c r="AC20" s="157" t="s">
        <v>858</v>
      </c>
      <c r="AD20" s="157" t="s">
        <v>858</v>
      </c>
      <c r="AE20" s="157" t="s">
        <v>858</v>
      </c>
      <c r="AF20" s="157" t="s">
        <v>858</v>
      </c>
      <c r="AG20" s="157" t="s">
        <v>858</v>
      </c>
      <c r="AH20" s="157" t="s">
        <v>858</v>
      </c>
      <c r="AI20" s="157" t="s">
        <v>858</v>
      </c>
      <c r="AJ20" s="157" t="s">
        <v>858</v>
      </c>
      <c r="AK20" s="157" t="s">
        <v>858</v>
      </c>
      <c r="AL20" s="157" t="s">
        <v>858</v>
      </c>
      <c r="AM20" s="157" t="s">
        <v>858</v>
      </c>
      <c r="AN20" s="157" t="s">
        <v>858</v>
      </c>
      <c r="AO20" s="157" t="s">
        <v>858</v>
      </c>
      <c r="AP20" s="157" t="s">
        <v>858</v>
      </c>
      <c r="AQ20" s="157" t="s">
        <v>858</v>
      </c>
      <c r="AR20" s="157" t="s">
        <v>858</v>
      </c>
      <c r="AS20" s="157" t="s">
        <v>858</v>
      </c>
      <c r="AT20" s="157" t="s">
        <v>858</v>
      </c>
      <c r="AU20" s="157" t="s">
        <v>858</v>
      </c>
      <c r="AV20" s="157" t="s">
        <v>858</v>
      </c>
      <c r="AW20" s="157" t="s">
        <v>858</v>
      </c>
      <c r="AX20" s="157" t="s">
        <v>858</v>
      </c>
      <c r="AY20" s="157" t="s">
        <v>858</v>
      </c>
      <c r="AZ20" s="157" t="s">
        <v>858</v>
      </c>
      <c r="BA20" s="157" t="s">
        <v>858</v>
      </c>
      <c r="BB20" s="157" t="s">
        <v>858</v>
      </c>
      <c r="BC20" s="157" t="s">
        <v>858</v>
      </c>
      <c r="BD20" s="157" t="s">
        <v>858</v>
      </c>
      <c r="BE20" s="157" t="s">
        <v>858</v>
      </c>
      <c r="BF20" s="157" t="s">
        <v>858</v>
      </c>
      <c r="BG20" s="157" t="s">
        <v>858</v>
      </c>
      <c r="BH20" s="157" t="s">
        <v>858</v>
      </c>
      <c r="BI20" s="157" t="s">
        <v>858</v>
      </c>
      <c r="BJ20" s="157" t="s">
        <v>858</v>
      </c>
      <c r="BK20" s="157" t="s">
        <v>858</v>
      </c>
    </row>
    <row r="21" spans="1:63" s="61" customFormat="1" ht="31.5">
      <c r="A21" s="193" t="s">
        <v>22</v>
      </c>
      <c r="B21" s="194" t="s">
        <v>909</v>
      </c>
      <c r="C21" s="194" t="s">
        <v>906</v>
      </c>
      <c r="D21" s="157" t="s">
        <v>858</v>
      </c>
      <c r="E21" s="157" t="s">
        <v>858</v>
      </c>
      <c r="F21" s="157" t="s">
        <v>858</v>
      </c>
      <c r="G21" s="157" t="s">
        <v>858</v>
      </c>
      <c r="H21" s="157" t="s">
        <v>858</v>
      </c>
      <c r="I21" s="157" t="s">
        <v>858</v>
      </c>
      <c r="J21" s="157" t="s">
        <v>858</v>
      </c>
      <c r="K21" s="157" t="s">
        <v>858</v>
      </c>
      <c r="L21" s="157" t="s">
        <v>858</v>
      </c>
      <c r="M21" s="157" t="s">
        <v>858</v>
      </c>
      <c r="N21" s="157" t="s">
        <v>858</v>
      </c>
      <c r="O21" s="157" t="s">
        <v>858</v>
      </c>
      <c r="P21" s="157" t="s">
        <v>858</v>
      </c>
      <c r="Q21" s="157" t="s">
        <v>858</v>
      </c>
      <c r="R21" s="157" t="s">
        <v>858</v>
      </c>
      <c r="S21" s="157" t="s">
        <v>858</v>
      </c>
      <c r="T21" s="157" t="s">
        <v>858</v>
      </c>
      <c r="U21" s="157" t="s">
        <v>858</v>
      </c>
      <c r="V21" s="157" t="s">
        <v>858</v>
      </c>
      <c r="W21" s="157" t="s">
        <v>858</v>
      </c>
      <c r="X21" s="235">
        <f>'Ф13'!AI22</f>
        <v>2</v>
      </c>
      <c r="Y21" s="157">
        <v>0</v>
      </c>
      <c r="Z21" s="157" t="s">
        <v>858</v>
      </c>
      <c r="AA21" s="157" t="s">
        <v>858</v>
      </c>
      <c r="AB21" s="157" t="s">
        <v>858</v>
      </c>
      <c r="AC21" s="157" t="s">
        <v>858</v>
      </c>
      <c r="AD21" s="157" t="s">
        <v>858</v>
      </c>
      <c r="AE21" s="157" t="s">
        <v>858</v>
      </c>
      <c r="AF21" s="157" t="s">
        <v>858</v>
      </c>
      <c r="AG21" s="157" t="s">
        <v>858</v>
      </c>
      <c r="AH21" s="157" t="s">
        <v>858</v>
      </c>
      <c r="AI21" s="157" t="s">
        <v>858</v>
      </c>
      <c r="AJ21" s="157" t="s">
        <v>858</v>
      </c>
      <c r="AK21" s="157" t="s">
        <v>858</v>
      </c>
      <c r="AL21" s="157" t="s">
        <v>858</v>
      </c>
      <c r="AM21" s="157" t="s">
        <v>858</v>
      </c>
      <c r="AN21" s="157" t="s">
        <v>858</v>
      </c>
      <c r="AO21" s="157" t="s">
        <v>858</v>
      </c>
      <c r="AP21" s="157" t="s">
        <v>858</v>
      </c>
      <c r="AQ21" s="157" t="s">
        <v>858</v>
      </c>
      <c r="AR21" s="157" t="s">
        <v>858</v>
      </c>
      <c r="AS21" s="157" t="s">
        <v>858</v>
      </c>
      <c r="AT21" s="157" t="s">
        <v>858</v>
      </c>
      <c r="AU21" s="157" t="s">
        <v>858</v>
      </c>
      <c r="AV21" s="157" t="s">
        <v>858</v>
      </c>
      <c r="AW21" s="157" t="s">
        <v>858</v>
      </c>
      <c r="AX21" s="157" t="s">
        <v>858</v>
      </c>
      <c r="AY21" s="157" t="s">
        <v>858</v>
      </c>
      <c r="AZ21" s="157" t="s">
        <v>858</v>
      </c>
      <c r="BA21" s="157" t="s">
        <v>858</v>
      </c>
      <c r="BB21" s="157" t="s">
        <v>858</v>
      </c>
      <c r="BC21" s="157" t="s">
        <v>858</v>
      </c>
      <c r="BD21" s="157" t="s">
        <v>858</v>
      </c>
      <c r="BE21" s="157" t="s">
        <v>858</v>
      </c>
      <c r="BF21" s="157" t="s">
        <v>858</v>
      </c>
      <c r="BG21" s="157" t="s">
        <v>858</v>
      </c>
      <c r="BH21" s="157" t="s">
        <v>858</v>
      </c>
      <c r="BI21" s="157" t="s">
        <v>858</v>
      </c>
      <c r="BJ21" s="157" t="s">
        <v>858</v>
      </c>
      <c r="BK21" s="157" t="s">
        <v>858</v>
      </c>
    </row>
    <row r="22" spans="1:63" s="61" customFormat="1" ht="31.5">
      <c r="A22" s="193" t="s">
        <v>24</v>
      </c>
      <c r="B22" s="194" t="s">
        <v>910</v>
      </c>
      <c r="C22" s="194" t="s">
        <v>907</v>
      </c>
      <c r="D22" s="157" t="s">
        <v>858</v>
      </c>
      <c r="E22" s="157" t="s">
        <v>858</v>
      </c>
      <c r="F22" s="157" t="s">
        <v>858</v>
      </c>
      <c r="G22" s="157" t="s">
        <v>858</v>
      </c>
      <c r="H22" s="157" t="s">
        <v>858</v>
      </c>
      <c r="I22" s="157" t="s">
        <v>858</v>
      </c>
      <c r="J22" s="157" t="s">
        <v>858</v>
      </c>
      <c r="K22" s="157" t="s">
        <v>858</v>
      </c>
      <c r="L22" s="157" t="s">
        <v>858</v>
      </c>
      <c r="M22" s="157" t="s">
        <v>858</v>
      </c>
      <c r="N22" s="157" t="s">
        <v>858</v>
      </c>
      <c r="O22" s="157" t="s">
        <v>858</v>
      </c>
      <c r="P22" s="157" t="s">
        <v>858</v>
      </c>
      <c r="Q22" s="157" t="s">
        <v>858</v>
      </c>
      <c r="R22" s="157" t="s">
        <v>858</v>
      </c>
      <c r="S22" s="157" t="s">
        <v>858</v>
      </c>
      <c r="T22" s="157" t="s">
        <v>858</v>
      </c>
      <c r="U22" s="157" t="s">
        <v>858</v>
      </c>
      <c r="V22" s="157" t="s">
        <v>858</v>
      </c>
      <c r="W22" s="157" t="s">
        <v>858</v>
      </c>
      <c r="X22" s="157">
        <f>'Ф13'!AI23</f>
        <v>0.4</v>
      </c>
      <c r="Y22" s="157">
        <v>0</v>
      </c>
      <c r="Z22" s="157" t="s">
        <v>858</v>
      </c>
      <c r="AA22" s="157" t="s">
        <v>858</v>
      </c>
      <c r="AB22" s="157" t="s">
        <v>858</v>
      </c>
      <c r="AC22" s="157" t="s">
        <v>858</v>
      </c>
      <c r="AD22" s="157" t="s">
        <v>858</v>
      </c>
      <c r="AE22" s="157" t="s">
        <v>858</v>
      </c>
      <c r="AF22" s="157" t="s">
        <v>858</v>
      </c>
      <c r="AG22" s="157" t="s">
        <v>858</v>
      </c>
      <c r="AH22" s="157" t="s">
        <v>858</v>
      </c>
      <c r="AI22" s="157" t="s">
        <v>858</v>
      </c>
      <c r="AJ22" s="157" t="s">
        <v>858</v>
      </c>
      <c r="AK22" s="157" t="s">
        <v>858</v>
      </c>
      <c r="AL22" s="157" t="s">
        <v>858</v>
      </c>
      <c r="AM22" s="157" t="s">
        <v>858</v>
      </c>
      <c r="AN22" s="157" t="s">
        <v>858</v>
      </c>
      <c r="AO22" s="157" t="s">
        <v>858</v>
      </c>
      <c r="AP22" s="157" t="s">
        <v>858</v>
      </c>
      <c r="AQ22" s="157" t="s">
        <v>858</v>
      </c>
      <c r="AR22" s="157" t="s">
        <v>858</v>
      </c>
      <c r="AS22" s="157" t="s">
        <v>858</v>
      </c>
      <c r="AT22" s="157" t="s">
        <v>858</v>
      </c>
      <c r="AU22" s="157" t="s">
        <v>858</v>
      </c>
      <c r="AV22" s="157" t="s">
        <v>858</v>
      </c>
      <c r="AW22" s="157" t="s">
        <v>858</v>
      </c>
      <c r="AX22" s="157" t="s">
        <v>858</v>
      </c>
      <c r="AY22" s="157" t="s">
        <v>858</v>
      </c>
      <c r="AZ22" s="157" t="s">
        <v>858</v>
      </c>
      <c r="BA22" s="157" t="s">
        <v>858</v>
      </c>
      <c r="BB22" s="157" t="s">
        <v>858</v>
      </c>
      <c r="BC22" s="157" t="s">
        <v>858</v>
      </c>
      <c r="BD22" s="157" t="s">
        <v>858</v>
      </c>
      <c r="BE22" s="157" t="s">
        <v>858</v>
      </c>
      <c r="BF22" s="157" t="s">
        <v>858</v>
      </c>
      <c r="BG22" s="157" t="s">
        <v>858</v>
      </c>
      <c r="BH22" s="157" t="s">
        <v>858</v>
      </c>
      <c r="BI22" s="157" t="s">
        <v>858</v>
      </c>
      <c r="BJ22" s="157" t="s">
        <v>858</v>
      </c>
      <c r="BK22" s="157" t="s">
        <v>858</v>
      </c>
    </row>
    <row r="23" spans="1:63" s="61" customFormat="1" ht="31.5">
      <c r="A23" s="193" t="s">
        <v>26</v>
      </c>
      <c r="B23" s="194" t="s">
        <v>911</v>
      </c>
      <c r="C23" s="194" t="s">
        <v>908</v>
      </c>
      <c r="D23" s="157" t="s">
        <v>858</v>
      </c>
      <c r="E23" s="157" t="s">
        <v>858</v>
      </c>
      <c r="F23" s="157" t="s">
        <v>858</v>
      </c>
      <c r="G23" s="157" t="s">
        <v>858</v>
      </c>
      <c r="H23" s="157" t="s">
        <v>858</v>
      </c>
      <c r="I23" s="157" t="s">
        <v>858</v>
      </c>
      <c r="J23" s="157" t="s">
        <v>858</v>
      </c>
      <c r="K23" s="157" t="s">
        <v>858</v>
      </c>
      <c r="L23" s="157" t="s">
        <v>858</v>
      </c>
      <c r="M23" s="157" t="s">
        <v>858</v>
      </c>
      <c r="N23" s="157" t="s">
        <v>858</v>
      </c>
      <c r="O23" s="157" t="s">
        <v>858</v>
      </c>
      <c r="P23" s="157" t="s">
        <v>858</v>
      </c>
      <c r="Q23" s="157" t="s">
        <v>858</v>
      </c>
      <c r="R23" s="157" t="s">
        <v>858</v>
      </c>
      <c r="S23" s="157" t="s">
        <v>858</v>
      </c>
      <c r="T23" s="157" t="s">
        <v>858</v>
      </c>
      <c r="U23" s="157" t="s">
        <v>858</v>
      </c>
      <c r="V23" s="157" t="s">
        <v>858</v>
      </c>
      <c r="W23" s="157" t="s">
        <v>858</v>
      </c>
      <c r="X23" s="157">
        <f>'Ф13'!AI24</f>
        <v>0.63</v>
      </c>
      <c r="Y23" s="157">
        <v>0</v>
      </c>
      <c r="Z23" s="157" t="s">
        <v>858</v>
      </c>
      <c r="AA23" s="157" t="s">
        <v>858</v>
      </c>
      <c r="AB23" s="157" t="s">
        <v>858</v>
      </c>
      <c r="AC23" s="157" t="s">
        <v>858</v>
      </c>
      <c r="AD23" s="157" t="s">
        <v>858</v>
      </c>
      <c r="AE23" s="157" t="s">
        <v>858</v>
      </c>
      <c r="AF23" s="157" t="s">
        <v>858</v>
      </c>
      <c r="AG23" s="157" t="s">
        <v>858</v>
      </c>
      <c r="AH23" s="157" t="s">
        <v>858</v>
      </c>
      <c r="AI23" s="157" t="s">
        <v>858</v>
      </c>
      <c r="AJ23" s="157" t="s">
        <v>858</v>
      </c>
      <c r="AK23" s="157" t="s">
        <v>858</v>
      </c>
      <c r="AL23" s="157" t="s">
        <v>858</v>
      </c>
      <c r="AM23" s="157" t="s">
        <v>858</v>
      </c>
      <c r="AN23" s="157" t="s">
        <v>858</v>
      </c>
      <c r="AO23" s="157" t="s">
        <v>858</v>
      </c>
      <c r="AP23" s="157" t="s">
        <v>858</v>
      </c>
      <c r="AQ23" s="157" t="s">
        <v>858</v>
      </c>
      <c r="AR23" s="157" t="s">
        <v>858</v>
      </c>
      <c r="AS23" s="157" t="s">
        <v>858</v>
      </c>
      <c r="AT23" s="157" t="s">
        <v>858</v>
      </c>
      <c r="AU23" s="157" t="s">
        <v>858</v>
      </c>
      <c r="AV23" s="157" t="s">
        <v>858</v>
      </c>
      <c r="AW23" s="157" t="s">
        <v>858</v>
      </c>
      <c r="AX23" s="157" t="s">
        <v>858</v>
      </c>
      <c r="AY23" s="157" t="s">
        <v>858</v>
      </c>
      <c r="AZ23" s="157" t="s">
        <v>858</v>
      </c>
      <c r="BA23" s="157" t="s">
        <v>858</v>
      </c>
      <c r="BB23" s="157" t="s">
        <v>858</v>
      </c>
      <c r="BC23" s="157" t="s">
        <v>858</v>
      </c>
      <c r="BD23" s="157" t="s">
        <v>858</v>
      </c>
      <c r="BE23" s="157" t="s">
        <v>858</v>
      </c>
      <c r="BF23" s="157" t="s">
        <v>858</v>
      </c>
      <c r="BG23" s="157" t="s">
        <v>858</v>
      </c>
      <c r="BH23" s="157" t="s">
        <v>858</v>
      </c>
      <c r="BI23" s="157" t="s">
        <v>858</v>
      </c>
      <c r="BJ23" s="157" t="s">
        <v>858</v>
      </c>
      <c r="BK23" s="157" t="s">
        <v>858</v>
      </c>
    </row>
    <row r="24" spans="1:63" s="61" customFormat="1" ht="31.5">
      <c r="A24" s="193" t="s">
        <v>913</v>
      </c>
      <c r="B24" s="194" t="s">
        <v>912</v>
      </c>
      <c r="C24" s="194" t="s">
        <v>914</v>
      </c>
      <c r="D24" s="158" t="s">
        <v>858</v>
      </c>
      <c r="E24" s="158" t="s">
        <v>858</v>
      </c>
      <c r="F24" s="158" t="s">
        <v>858</v>
      </c>
      <c r="G24" s="158" t="s">
        <v>858</v>
      </c>
      <c r="H24" s="158" t="s">
        <v>858</v>
      </c>
      <c r="I24" s="158" t="s">
        <v>858</v>
      </c>
      <c r="J24" s="158" t="s">
        <v>858</v>
      </c>
      <c r="K24" s="158" t="s">
        <v>858</v>
      </c>
      <c r="L24" s="158" t="s">
        <v>858</v>
      </c>
      <c r="M24" s="158" t="s">
        <v>858</v>
      </c>
      <c r="N24" s="158" t="s">
        <v>858</v>
      </c>
      <c r="O24" s="158" t="s">
        <v>858</v>
      </c>
      <c r="P24" s="158" t="str">
        <f>O24</f>
        <v>нд</v>
      </c>
      <c r="Q24" s="157" t="str">
        <f>P24</f>
        <v>нд</v>
      </c>
      <c r="R24" s="158" t="s">
        <v>858</v>
      </c>
      <c r="S24" s="158" t="s">
        <v>858</v>
      </c>
      <c r="T24" s="158" t="s">
        <v>858</v>
      </c>
      <c r="U24" s="158" t="s">
        <v>858</v>
      </c>
      <c r="V24" s="158" t="s">
        <v>858</v>
      </c>
      <c r="W24" s="158" t="s">
        <v>858</v>
      </c>
      <c r="X24" s="158">
        <f>'Ф13'!AI25</f>
        <v>0.16</v>
      </c>
      <c r="Y24" s="158">
        <v>0</v>
      </c>
      <c r="Z24" s="158" t="s">
        <v>858</v>
      </c>
      <c r="AA24" s="158" t="s">
        <v>858</v>
      </c>
      <c r="AB24" s="158" t="s">
        <v>858</v>
      </c>
      <c r="AC24" s="158" t="s">
        <v>858</v>
      </c>
      <c r="AD24" s="158" t="s">
        <v>858</v>
      </c>
      <c r="AE24" s="158" t="s">
        <v>858</v>
      </c>
      <c r="AF24" s="158">
        <v>5</v>
      </c>
      <c r="AG24" s="158">
        <v>0</v>
      </c>
      <c r="AH24" s="158" t="s">
        <v>858</v>
      </c>
      <c r="AI24" s="158" t="s">
        <v>858</v>
      </c>
      <c r="AJ24" s="158" t="s">
        <v>858</v>
      </c>
      <c r="AK24" s="158" t="s">
        <v>858</v>
      </c>
      <c r="AL24" s="158" t="s">
        <v>858</v>
      </c>
      <c r="AM24" s="158" t="s">
        <v>858</v>
      </c>
      <c r="AN24" s="158" t="s">
        <v>858</v>
      </c>
      <c r="AO24" s="158" t="s">
        <v>858</v>
      </c>
      <c r="AP24" s="158" t="s">
        <v>858</v>
      </c>
      <c r="AQ24" s="158" t="s">
        <v>858</v>
      </c>
      <c r="AR24" s="158" t="s">
        <v>858</v>
      </c>
      <c r="AS24" s="158" t="s">
        <v>858</v>
      </c>
      <c r="AT24" s="158" t="s">
        <v>858</v>
      </c>
      <c r="AU24" s="158" t="s">
        <v>858</v>
      </c>
      <c r="AV24" s="158" t="s">
        <v>858</v>
      </c>
      <c r="AW24" s="158" t="s">
        <v>858</v>
      </c>
      <c r="AX24" s="158" t="s">
        <v>858</v>
      </c>
      <c r="AY24" s="158" t="s">
        <v>858</v>
      </c>
      <c r="AZ24" s="158" t="s">
        <v>858</v>
      </c>
      <c r="BA24" s="158" t="s">
        <v>858</v>
      </c>
      <c r="BB24" s="158" t="s">
        <v>858</v>
      </c>
      <c r="BC24" s="158" t="s">
        <v>858</v>
      </c>
      <c r="BD24" s="158" t="s">
        <v>858</v>
      </c>
      <c r="BE24" s="158" t="s">
        <v>858</v>
      </c>
      <c r="BF24" s="158" t="s">
        <v>858</v>
      </c>
      <c r="BG24" s="158" t="s">
        <v>858</v>
      </c>
      <c r="BH24" s="158" t="s">
        <v>858</v>
      </c>
      <c r="BI24" s="158" t="s">
        <v>858</v>
      </c>
      <c r="BJ24" s="158" t="s">
        <v>858</v>
      </c>
      <c r="BK24" s="158" t="s">
        <v>858</v>
      </c>
    </row>
    <row r="25" spans="1:63" ht="25.5">
      <c r="A25" s="221" t="s">
        <v>891</v>
      </c>
      <c r="B25" s="222" t="s">
        <v>892</v>
      </c>
      <c r="C25" s="194" t="s">
        <v>858</v>
      </c>
      <c r="D25" s="158" t="s">
        <v>858</v>
      </c>
      <c r="E25" s="158" t="s">
        <v>858</v>
      </c>
      <c r="F25" s="158" t="s">
        <v>858</v>
      </c>
      <c r="G25" s="158" t="s">
        <v>858</v>
      </c>
      <c r="H25" s="158" t="s">
        <v>858</v>
      </c>
      <c r="I25" s="158" t="s">
        <v>858</v>
      </c>
      <c r="J25" s="158" t="s">
        <v>858</v>
      </c>
      <c r="K25" s="158" t="s">
        <v>858</v>
      </c>
      <c r="L25" s="158" t="s">
        <v>858</v>
      </c>
      <c r="M25" s="158" t="s">
        <v>858</v>
      </c>
      <c r="N25" s="158" t="s">
        <v>858</v>
      </c>
      <c r="O25" s="158" t="s">
        <v>858</v>
      </c>
      <c r="P25" s="158" t="s">
        <v>858</v>
      </c>
      <c r="Q25" s="158" t="s">
        <v>858</v>
      </c>
      <c r="R25" s="158" t="s">
        <v>858</v>
      </c>
      <c r="S25" s="158" t="s">
        <v>858</v>
      </c>
      <c r="T25" s="158" t="s">
        <v>858</v>
      </c>
      <c r="U25" s="158" t="s">
        <v>858</v>
      </c>
      <c r="V25" s="158" t="s">
        <v>858</v>
      </c>
      <c r="W25" s="158" t="s">
        <v>858</v>
      </c>
      <c r="X25" s="158" t="s">
        <v>858</v>
      </c>
      <c r="Y25" s="158" t="s">
        <v>858</v>
      </c>
      <c r="Z25" s="158" t="s">
        <v>858</v>
      </c>
      <c r="AA25" s="158" t="s">
        <v>858</v>
      </c>
      <c r="AB25" s="158" t="s">
        <v>858</v>
      </c>
      <c r="AC25" s="158" t="s">
        <v>858</v>
      </c>
      <c r="AD25" s="158" t="s">
        <v>858</v>
      </c>
      <c r="AE25" s="158" t="s">
        <v>858</v>
      </c>
      <c r="AF25" s="158">
        <v>5</v>
      </c>
      <c r="AG25" s="158">
        <v>0</v>
      </c>
      <c r="AH25" s="158" t="s">
        <v>858</v>
      </c>
      <c r="AI25" s="158" t="s">
        <v>858</v>
      </c>
      <c r="AJ25" s="158" t="s">
        <v>858</v>
      </c>
      <c r="AK25" s="158" t="s">
        <v>858</v>
      </c>
      <c r="AL25" s="158" t="s">
        <v>858</v>
      </c>
      <c r="AM25" s="158" t="s">
        <v>858</v>
      </c>
      <c r="AN25" s="228">
        <f>AN26</f>
        <v>0.15</v>
      </c>
      <c r="AO25" s="455">
        <f>AO26</f>
        <v>0</v>
      </c>
      <c r="AP25" s="158" t="s">
        <v>858</v>
      </c>
      <c r="AQ25" s="158" t="s">
        <v>858</v>
      </c>
      <c r="AR25" s="158" t="s">
        <v>858</v>
      </c>
      <c r="AS25" s="158" t="s">
        <v>858</v>
      </c>
      <c r="AT25" s="158" t="s">
        <v>858</v>
      </c>
      <c r="AU25" s="158" t="s">
        <v>858</v>
      </c>
      <c r="AV25" s="158" t="s">
        <v>858</v>
      </c>
      <c r="AW25" s="158" t="s">
        <v>858</v>
      </c>
      <c r="AX25" s="158" t="s">
        <v>858</v>
      </c>
      <c r="AY25" s="158" t="s">
        <v>858</v>
      </c>
      <c r="AZ25" s="158" t="s">
        <v>858</v>
      </c>
      <c r="BA25" s="158" t="s">
        <v>858</v>
      </c>
      <c r="BB25" s="158" t="s">
        <v>858</v>
      </c>
      <c r="BC25" s="158" t="s">
        <v>858</v>
      </c>
      <c r="BD25" s="158" t="s">
        <v>858</v>
      </c>
      <c r="BE25" s="158" t="s">
        <v>858</v>
      </c>
      <c r="BF25" s="219">
        <f>BF26</f>
        <v>0.133</v>
      </c>
      <c r="BG25" s="219">
        <f>BG26</f>
        <v>0.323156</v>
      </c>
      <c r="BH25" s="158" t="s">
        <v>858</v>
      </c>
      <c r="BI25" s="158" t="s">
        <v>858</v>
      </c>
      <c r="BJ25" s="158" t="s">
        <v>858</v>
      </c>
      <c r="BK25" s="158" t="s">
        <v>858</v>
      </c>
    </row>
    <row r="26" spans="1:63" ht="38.25">
      <c r="A26" s="221" t="s">
        <v>489</v>
      </c>
      <c r="B26" s="223" t="s">
        <v>893</v>
      </c>
      <c r="C26" s="194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>
        <v>5</v>
      </c>
      <c r="AG26" s="27">
        <v>0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27">
        <v>0.15</v>
      </c>
      <c r="AO26" s="454">
        <f>AO27</f>
        <v>0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20">
        <f>BF27</f>
        <v>0.133</v>
      </c>
      <c r="BG26" s="220">
        <f>BG27</f>
        <v>0.323156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94.5">
      <c r="A27" s="224" t="s">
        <v>491</v>
      </c>
      <c r="B27" s="225" t="s">
        <v>932</v>
      </c>
      <c r="C27" s="225" t="s">
        <v>894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>
        <v>2</v>
      </c>
      <c r="AG27" s="27">
        <v>0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27">
        <v>0.15</v>
      </c>
      <c r="AO27" s="457">
        <v>0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20">
        <f>'Ф12'!H26</f>
        <v>0.133</v>
      </c>
      <c r="BG27" s="220">
        <f>'Ф17'!BC27</f>
        <v>0.323156</v>
      </c>
      <c r="BH27" s="27" t="s">
        <v>858</v>
      </c>
      <c r="BI27" s="27" t="s">
        <v>858</v>
      </c>
      <c r="BJ27" s="27" t="s">
        <v>858</v>
      </c>
      <c r="BK27" s="27" t="s">
        <v>858</v>
      </c>
    </row>
    <row r="28" spans="1:63" ht="15.75" hidden="1">
      <c r="A28" s="193"/>
      <c r="B28" s="196"/>
      <c r="C28" s="194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>
        <v>1</v>
      </c>
      <c r="AG28" s="27">
        <v>0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3"/>
      <c r="B29" s="196"/>
      <c r="C29" s="194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>
        <v>2</v>
      </c>
      <c r="AG29" s="27">
        <v>0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  <c r="BI29" s="27" t="s">
        <v>858</v>
      </c>
      <c r="BJ29" s="27" t="s">
        <v>858</v>
      </c>
      <c r="BK29" s="27" t="s">
        <v>858</v>
      </c>
    </row>
    <row r="30" spans="1:63" ht="15.75" hidden="1">
      <c r="A30" s="193"/>
      <c r="B30" s="194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>
        <v>0</v>
      </c>
      <c r="Q30" s="27">
        <v>0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  <c r="BI30" s="27" t="s">
        <v>858</v>
      </c>
      <c r="BJ30" s="27" t="s">
        <v>858</v>
      </c>
      <c r="BK30" s="27" t="s">
        <v>858</v>
      </c>
    </row>
    <row r="31" spans="1:63" ht="15.75" hidden="1">
      <c r="A31" s="193"/>
      <c r="B31" s="194"/>
      <c r="C31" s="194"/>
      <c r="D31" s="158" t="s">
        <v>858</v>
      </c>
      <c r="E31" s="158" t="s">
        <v>858</v>
      </c>
      <c r="F31" s="158" t="s">
        <v>858</v>
      </c>
      <c r="G31" s="158" t="s">
        <v>858</v>
      </c>
      <c r="H31" s="158" t="s">
        <v>858</v>
      </c>
      <c r="I31" s="158" t="s">
        <v>858</v>
      </c>
      <c r="J31" s="158" t="s">
        <v>858</v>
      </c>
      <c r="K31" s="158" t="s">
        <v>858</v>
      </c>
      <c r="L31" s="158" t="s">
        <v>858</v>
      </c>
      <c r="M31" s="158" t="s">
        <v>858</v>
      </c>
      <c r="N31" s="158" t="s">
        <v>858</v>
      </c>
      <c r="O31" s="158" t="s">
        <v>858</v>
      </c>
      <c r="P31" s="158">
        <v>0</v>
      </c>
      <c r="Q31" s="158">
        <v>0</v>
      </c>
      <c r="R31" s="158" t="s">
        <v>858</v>
      </c>
      <c r="S31" s="158" t="s">
        <v>858</v>
      </c>
      <c r="T31" s="158" t="s">
        <v>858</v>
      </c>
      <c r="U31" s="158" t="s">
        <v>858</v>
      </c>
      <c r="V31" s="158" t="s">
        <v>858</v>
      </c>
      <c r="W31" s="158" t="s">
        <v>858</v>
      </c>
      <c r="X31" s="158" t="s">
        <v>858</v>
      </c>
      <c r="Y31" s="158" t="s">
        <v>858</v>
      </c>
      <c r="Z31" s="158" t="s">
        <v>858</v>
      </c>
      <c r="AA31" s="158" t="s">
        <v>858</v>
      </c>
      <c r="AB31" s="158" t="s">
        <v>858</v>
      </c>
      <c r="AC31" s="158" t="s">
        <v>858</v>
      </c>
      <c r="AD31" s="158" t="s">
        <v>858</v>
      </c>
      <c r="AE31" s="158" t="s">
        <v>858</v>
      </c>
      <c r="AF31" s="158" t="s">
        <v>858</v>
      </c>
      <c r="AG31" s="158" t="s">
        <v>858</v>
      </c>
      <c r="AH31" s="158" t="s">
        <v>858</v>
      </c>
      <c r="AI31" s="158" t="s">
        <v>858</v>
      </c>
      <c r="AJ31" s="158" t="s">
        <v>858</v>
      </c>
      <c r="AK31" s="158" t="s">
        <v>858</v>
      </c>
      <c r="AL31" s="158" t="s">
        <v>858</v>
      </c>
      <c r="AM31" s="158" t="s">
        <v>858</v>
      </c>
      <c r="AN31" s="158" t="s">
        <v>858</v>
      </c>
      <c r="AO31" s="158" t="s">
        <v>858</v>
      </c>
      <c r="AP31" s="158" t="s">
        <v>858</v>
      </c>
      <c r="AQ31" s="158" t="s">
        <v>858</v>
      </c>
      <c r="AR31" s="158" t="s">
        <v>858</v>
      </c>
      <c r="AS31" s="158" t="s">
        <v>858</v>
      </c>
      <c r="AT31" s="158" t="s">
        <v>858</v>
      </c>
      <c r="AU31" s="158" t="s">
        <v>858</v>
      </c>
      <c r="AV31" s="158" t="s">
        <v>858</v>
      </c>
      <c r="AW31" s="158" t="s">
        <v>858</v>
      </c>
      <c r="AX31" s="158" t="s">
        <v>858</v>
      </c>
      <c r="AY31" s="158" t="s">
        <v>858</v>
      </c>
      <c r="AZ31" s="158" t="s">
        <v>858</v>
      </c>
      <c r="BA31" s="158" t="s">
        <v>858</v>
      </c>
      <c r="BB31" s="158" t="s">
        <v>858</v>
      </c>
      <c r="BC31" s="158" t="s">
        <v>858</v>
      </c>
      <c r="BD31" s="158" t="s">
        <v>858</v>
      </c>
      <c r="BE31" s="158" t="s">
        <v>858</v>
      </c>
      <c r="BF31" s="158" t="s">
        <v>858</v>
      </c>
      <c r="BG31" s="158" t="s">
        <v>858</v>
      </c>
      <c r="BH31" s="158" t="s">
        <v>858</v>
      </c>
      <c r="BI31" s="158" t="s">
        <v>858</v>
      </c>
      <c r="BJ31" s="158" t="s">
        <v>858</v>
      </c>
      <c r="BK31" s="158" t="s">
        <v>858</v>
      </c>
    </row>
    <row r="32" spans="1:63" ht="15.75" hidden="1">
      <c r="A32" s="193"/>
      <c r="B32" s="196"/>
      <c r="C32" s="194"/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>
        <v>0</v>
      </c>
      <c r="Q32" s="27">
        <v>0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  <c r="BI32" s="27" t="s">
        <v>858</v>
      </c>
      <c r="BJ32" s="27" t="s">
        <v>858</v>
      </c>
      <c r="BK32" s="27" t="s">
        <v>858</v>
      </c>
    </row>
    <row r="33" spans="1:63" ht="15.75" hidden="1">
      <c r="A33" s="193"/>
      <c r="B33" s="196"/>
      <c r="C33" s="194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09">
        <v>0</v>
      </c>
      <c r="BI33" s="209">
        <v>0</v>
      </c>
      <c r="BJ33" s="27" t="s">
        <v>858</v>
      </c>
      <c r="BK33" s="27" t="s">
        <v>858</v>
      </c>
    </row>
    <row r="34" spans="1:63" ht="15.75" hidden="1">
      <c r="A34" s="193"/>
      <c r="B34" s="197"/>
      <c r="C34" s="193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09">
        <v>0</v>
      </c>
      <c r="BI34" s="209">
        <v>0</v>
      </c>
      <c r="BJ34" s="27" t="s">
        <v>858</v>
      </c>
      <c r="BK34" s="27" t="s">
        <v>858</v>
      </c>
    </row>
    <row r="35" spans="1:63" ht="31.5">
      <c r="A35" s="193" t="s">
        <v>36</v>
      </c>
      <c r="B35" s="193" t="s">
        <v>863</v>
      </c>
      <c r="C35" s="194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7" t="s">
        <v>858</v>
      </c>
      <c r="BI35" s="27" t="s">
        <v>858</v>
      </c>
      <c r="BJ35" s="27" t="s">
        <v>858</v>
      </c>
      <c r="BK35" s="27" t="s">
        <v>858</v>
      </c>
    </row>
    <row r="36" spans="1:63" ht="25.5" collapsed="1">
      <c r="A36" s="193" t="s">
        <v>864</v>
      </c>
      <c r="B36" s="226" t="s">
        <v>895</v>
      </c>
      <c r="C36" s="226" t="s">
        <v>896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7" t="s">
        <v>858</v>
      </c>
      <c r="BI36" s="27" t="s">
        <v>858</v>
      </c>
      <c r="BJ36" s="27" t="s">
        <v>858</v>
      </c>
      <c r="BK36" s="27" t="s">
        <v>858</v>
      </c>
    </row>
    <row r="37" spans="1:63" ht="25.5">
      <c r="A37" s="193" t="s">
        <v>899</v>
      </c>
      <c r="B37" s="226" t="s">
        <v>897</v>
      </c>
      <c r="C37" s="226" t="s">
        <v>898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7" t="s">
        <v>858</v>
      </c>
      <c r="BI37" s="27" t="s">
        <v>858</v>
      </c>
      <c r="BJ37" s="27" t="s">
        <v>858</v>
      </c>
      <c r="BK37" s="27" t="s">
        <v>858</v>
      </c>
    </row>
    <row r="38" spans="1:45" ht="15.75">
      <c r="A38" s="159"/>
      <c r="B38" s="16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 collapsed="1">
      <c r="A39" s="159"/>
      <c r="B39" s="16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59"/>
      <c r="B40" s="16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59"/>
      <c r="B41" s="16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59"/>
      <c r="B42" s="16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59"/>
      <c r="B43" s="16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>
      <c r="A44" s="159"/>
      <c r="B44" s="16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5.75">
      <c r="A45" s="159"/>
      <c r="B45" s="16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5.75">
      <c r="A46" s="159"/>
      <c r="B46" s="16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5.75">
      <c r="A47" s="159"/>
      <c r="B47" s="16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5.75" collapsed="1">
      <c r="A48" s="161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</row>
    <row r="49" spans="1:45" ht="15.75">
      <c r="A49" s="164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</row>
    <row r="50" spans="1:45" ht="15.75">
      <c r="A50" s="167"/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</row>
    <row r="51" spans="1:45" ht="15.75">
      <c r="A51" s="167"/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</row>
  </sheetData>
  <sheetProtection/>
  <mergeCells count="49"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  <mergeCell ref="L16:M16"/>
    <mergeCell ref="N16:O16"/>
    <mergeCell ref="AL16:AM16"/>
    <mergeCell ref="H16:I16"/>
    <mergeCell ref="Z16:AA16"/>
    <mergeCell ref="P16:Q16"/>
    <mergeCell ref="AN16:AO16"/>
    <mergeCell ref="R16:S16"/>
    <mergeCell ref="T16:U16"/>
    <mergeCell ref="V16:W16"/>
    <mergeCell ref="X16:Y16"/>
    <mergeCell ref="BF16:BG16"/>
    <mergeCell ref="AB16:AC16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X15:AO15"/>
    <mergeCell ref="AP15:AU15"/>
    <mergeCell ref="AV15:AY15"/>
    <mergeCell ref="AZ15:BE15"/>
    <mergeCell ref="BF15:BI15"/>
    <mergeCell ref="BJ15:BK15"/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2023-02-09T08:57:32Z</dcterms:modified>
  <cp:category/>
  <cp:version/>
  <cp:contentType/>
  <cp:contentStatus/>
</cp:coreProperties>
</file>