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6_0.bin" ContentType="application/vnd.openxmlformats-officedocument.oleObject"/>
  <Override PartName="/xl/embeddings/oleObject_1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5" yWindow="30" windowWidth="14640" windowHeight="8115" tabRatio="918" firstSheet="4" activeTab="15"/>
  </bookViews>
  <sheets>
    <sheet name="Содержание" sheetId="1" r:id="rId1"/>
    <sheet name="Форма.1.1" sheetId="2" r:id="rId2"/>
    <sheet name="Форма.1.2" sheetId="3" r:id="rId3"/>
    <sheet name="Форма.1.3" sheetId="4" r:id="rId4"/>
    <sheet name="Форма.6.1" sheetId="5" r:id="rId5"/>
    <sheet name="Форма.6.2" sheetId="6" r:id="rId6"/>
    <sheet name="Форма.6.3" sheetId="7" r:id="rId7"/>
    <sheet name="Форма.6.4" sheetId="8" r:id="rId8"/>
    <sheet name="Форма.3.1" sheetId="9" state="hidden" r:id="rId9"/>
    <sheet name="Форма.3.2" sheetId="10" state="hidden" r:id="rId10"/>
    <sheet name="Форма.3.3" sheetId="11" state="hidden" r:id="rId11"/>
    <sheet name="Форма.7.1" sheetId="12" r:id="rId12"/>
    <sheet name="Форма.7.2" sheetId="13" r:id="rId13"/>
    <sheet name="Форма.8.1" sheetId="14" r:id="rId14"/>
    <sheet name="Форма 8.3" sheetId="15" r:id="rId15"/>
    <sheet name="Факт_План" sheetId="16" r:id="rId16"/>
    <sheet name="Пояснительная записка" sheetId="17" r:id="rId17"/>
    <sheet name="Анкета.2 (2)" sheetId="18" state="hidden" r:id="rId18"/>
    <sheet name="Лист3" sheetId="19" state="hidden" r:id="rId19"/>
  </sheets>
  <externalReferences>
    <externalReference r:id="rId22"/>
  </externalReferences>
  <definedNames>
    <definedName name="OLE_LINK1" localSheetId="16">'Пояснительная записка'!$J$8</definedName>
    <definedName name="OLE_LINK17" localSheetId="16">'Пояснительная записка'!$M$112</definedName>
    <definedName name="_xlnm.Print_Titles" localSheetId="17">'Анкета.2 (2)'!$4:$5</definedName>
    <definedName name="_xlnm.Print_Titles" localSheetId="4">'Форма.6.1'!$5:$7</definedName>
    <definedName name="_xlnm.Print_Titles" localSheetId="5">'Форма.6.2'!$5:$7</definedName>
    <definedName name="_xlnm.Print_Titles" localSheetId="6">'Форма.6.3'!$5:$7</definedName>
    <definedName name="_xlnm.Print_Titles" localSheetId="7">'Форма.6.4'!$B:$B</definedName>
    <definedName name="_xlnm.Print_Titles" localSheetId="13">'Форма.8.1'!$B:$C</definedName>
    <definedName name="_xlnm.Print_Area" localSheetId="16">'Пояснительная записка'!$A$1:$L$143</definedName>
    <definedName name="_xlnm.Print_Area" localSheetId="0">'Содержание'!$A$1:$J$22</definedName>
    <definedName name="_xlnm.Print_Area" localSheetId="15">'Факт_План'!$A$1:$I$17</definedName>
    <definedName name="_xlnm.Print_Area" localSheetId="14">'Форма 8.3'!$A$1:$E$21</definedName>
    <definedName name="_xlnm.Print_Area" localSheetId="1">'Форма.1.1'!$A$1:$F$23</definedName>
    <definedName name="_xlnm.Print_Area" localSheetId="2">'Форма.1.2'!$A$1:$O$13</definedName>
    <definedName name="_xlnm.Print_Area" localSheetId="3">'Форма.1.3'!$A$1:$K$22</definedName>
    <definedName name="_xlnm.Print_Area" localSheetId="8">'Форма.3.1'!$A$1:$E$14</definedName>
    <definedName name="_xlnm.Print_Area" localSheetId="9">'Форма.3.2'!$A$1:$E$14</definedName>
    <definedName name="_xlnm.Print_Area" localSheetId="10">'Форма.3.3'!$A$1:$E$19</definedName>
    <definedName name="_xlnm.Print_Area" localSheetId="4">'Форма.6.1'!$A$1:$Q$32</definedName>
    <definedName name="_xlnm.Print_Area" localSheetId="5">'Форма.6.2'!$A$1:$Q$36</definedName>
    <definedName name="_xlnm.Print_Area" localSheetId="6">'Форма.6.3'!$A$1:$Q$36</definedName>
    <definedName name="_xlnm.Print_Area" localSheetId="7">'Форма.6.4'!$A$1:$Q$68</definedName>
    <definedName name="_xlnm.Print_Area" localSheetId="11">'Форма.7.1'!$A$1:$F$22</definedName>
    <definedName name="_xlnm.Print_Area" localSheetId="12">'Форма.7.2'!$A$1:$E$19</definedName>
    <definedName name="_xlnm.Print_Area" localSheetId="13">'Форма.8.1'!$A$1:$AO$137</definedName>
  </definedNames>
  <calcPr fullCalcOnLoad="1"/>
</workbook>
</file>

<file path=xl/sharedStrings.xml><?xml version="1.0" encoding="utf-8"?>
<sst xmlns="http://schemas.openxmlformats.org/spreadsheetml/2006/main" count="795" uniqueCount="441">
  <si>
    <t>Наименование</t>
  </si>
  <si>
    <t>№ формулы Методических указаний</t>
  </si>
  <si>
    <t>Значение</t>
  </si>
  <si>
    <t>-</t>
  </si>
  <si>
    <t>2. коэффициент значимости показателя уровня качества оказываемых услуг, β</t>
  </si>
  <si>
    <t>(должность)</t>
  </si>
  <si>
    <t>(подпись)</t>
  </si>
  <si>
    <t>№</t>
  </si>
  <si>
    <t>Наименование показателя</t>
  </si>
  <si>
    <t>качества, на каждый расчетный период регулирования в пределах долгосрочного периода регулирования *</t>
  </si>
  <si>
    <t>(наименование территориальной сетевой организации)</t>
  </si>
  <si>
    <t>Предлагаемые плановые значения параметров (критериев), характеризующих индикаторы качества **</t>
  </si>
  <si>
    <t>(год)</t>
  </si>
  <si>
    <t>_____*_Количество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</si>
  <si>
    <t>____**_Нумерация пунктов показателей параметров, характеризующих индикаторы качества, приведена в соответствии с формами 2.1 - 2.3 настоящего Приложения.</t>
  </si>
  <si>
    <t>(Ф.И.О.)</t>
  </si>
  <si>
    <t>электросетевой организации</t>
  </si>
  <si>
    <t>Наименование параметра (показателя), характеризующего индикатор</t>
  </si>
  <si>
    <t>прямая</t>
  </si>
  <si>
    <t>2. Степень удовлетворения обращений потребителей услуг</t>
  </si>
  <si>
    <t>обратная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</si>
  <si>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</si>
  <si>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</si>
  <si>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</si>
  <si>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</si>
  <si>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</si>
  <si>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</si>
  <si>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</si>
  <si>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Приложение №1</t>
  </si>
  <si>
    <t>Формы отчетности для расчета показателей уровня надёжности и качества оказываемых услуг</t>
  </si>
  <si>
    <t>(наименование электросетевой организации)</t>
  </si>
  <si>
    <t xml:space="preserve">Наименование </t>
  </si>
  <si>
    <t>___________</t>
  </si>
  <si>
    <t>Обосновывающие данные для расчета *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</si>
  <si>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</si>
  <si>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</si>
  <si>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____________________</t>
  </si>
  <si>
    <t>* В том числе на основе базы актов расследования технологических нарушений за соответствующий месяц.</t>
  </si>
  <si>
    <t>Суммарная продолжительность прекращений передачи электрической энергии, час. (Тпр)</t>
  </si>
  <si>
    <t>Наименование
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</si>
  <si>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</si>
  <si>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</si>
  <si>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2</t>
    </r>
    <r>
      <rPr>
        <sz val="9"/>
        <rFont val="Times New Roman"/>
        <family val="1"/>
      </rPr>
      <t xml:space="preserve"> Информация предоставляется справочно.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</si>
  <si>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</t>
    </r>
  </si>
  <si>
    <t>с указанием года отчетного расчетного периода регулирования.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</si>
  <si>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</si>
  <si>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</si>
  <si>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</si>
  <si>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</si>
  <si>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</si>
  <si>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</si>
  <si>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</si>
  <si>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</si>
  <si>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Зависи
мость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</si>
  <si>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</si>
  <si>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________</t>
  </si>
  <si>
    <t xml:space="preserve">    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</si>
  <si>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</si>
  <si>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</si>
  <si>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</si>
  <si>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</si>
  <si>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Наименование параметра (критерия),
 характеризующего индикатор</t>
  </si>
  <si>
    <t xml:space="preserve"> обратная   </t>
  </si>
  <si>
    <t xml:space="preserve"> прямая   </t>
  </si>
  <si>
    <t xml:space="preserve"> (голосовая, СМС и другим способом).</t>
  </si>
  <si>
    <t>_____*_Расчет производится при наличии в территориальной сетевой организации Системы автоинформирования</t>
  </si>
  <si>
    <t>_____________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</si>
  <si>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
(наличие - 1, отсутствие - 0)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</si>
  <si>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</si>
  <si>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</si>
  <si>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</si>
  <si>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</si>
  <si>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</si>
  <si>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</si>
  <si>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</si>
  <si>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</si>
  <si>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</si>
  <si>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1. коэффициент значимости 
показателя уровня надежности
 оказываемых услуг, α</t>
  </si>
  <si>
    <t>№ формулы Методических
 указаний</t>
  </si>
  <si>
    <t xml:space="preserve">--   </t>
  </si>
  <si>
    <t xml:space="preserve"> - - </t>
  </si>
  <si>
    <t>Наименование показателей</t>
  </si>
  <si>
    <t>шт</t>
  </si>
  <si>
    <t>дней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</si>
  <si>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</si>
  <si>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</si>
  <si>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*</t>
    </r>
  </si>
  <si>
    <t>Всего</t>
  </si>
  <si>
    <t>Ф / П 
* 100,
 (%)</t>
  </si>
  <si>
    <t xml:space="preserve">Оцено
чный
 балл </t>
  </si>
  <si>
    <t>Фактиче
ское (Ф)</t>
  </si>
  <si>
    <t>2.1. Наличие единого телефонного номера для приема обращений потребителей услуг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</si>
  <si>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 (проведение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</si>
  <si>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</si>
  <si>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Плано
вое (П)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</si>
  <si>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</si>
  <si>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Лист</t>
  </si>
  <si>
    <r>
      <t>7. Итого по индикатору информативности, (И</t>
    </r>
    <r>
      <rPr>
        <vertAlign val="subscript"/>
        <sz val="11"/>
        <rFont val="Times New Roman"/>
        <family val="1"/>
      </rPr>
      <t>Н</t>
    </r>
    <r>
      <rPr>
        <sz val="11"/>
        <rFont val="Times New Roman"/>
        <family val="1"/>
      </rPr>
      <t>)</t>
    </r>
  </si>
  <si>
    <r>
      <t>6. Итого по индикатору результативности обратной связи, (Р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</t>
    </r>
  </si>
  <si>
    <t>в)* системы автоинформирования, шт. на 1000 потребителей услуг</t>
  </si>
  <si>
    <t>Максимальное за расчетный период число точек присоединения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</si>
  <si>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</si>
  <si>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>2.</t>
  </si>
  <si>
    <t>5.</t>
  </si>
  <si>
    <t>6.</t>
  </si>
  <si>
    <t>1.</t>
  </si>
  <si>
    <t>3.</t>
  </si>
  <si>
    <r>
      <t>Показатель качества предоставления возможности технологического присоединения 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</si>
  <si>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Плановое значение показателя
 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П</t>
    </r>
  </si>
  <si>
    <r>
      <t>Плановое значение показателя
 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ТПР</t>
    </r>
  </si>
  <si>
    <r>
      <t>Плановое значение показателя
 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, П</t>
    </r>
    <r>
      <rPr>
        <vertAlign val="superscript"/>
        <sz val="12"/>
        <rFont val="Times New Roman"/>
        <family val="1"/>
      </rPr>
      <t>ПЛ</t>
    </r>
    <r>
      <rPr>
        <vertAlign val="subscript"/>
        <sz val="12"/>
        <rFont val="Times New Roman"/>
        <family val="1"/>
      </rPr>
      <t>ТСО</t>
    </r>
  </si>
  <si>
    <r>
      <t>Оценка достижения показателя уровня надежности оказываемых услуг,
 К</t>
    </r>
    <r>
      <rPr>
        <vertAlign val="subscript"/>
        <sz val="12"/>
        <rFont val="Times New Roman"/>
        <family val="1"/>
      </rPr>
      <t>НАД</t>
    </r>
  </si>
  <si>
    <r>
      <t>Оценка достижения показателя уровня качества оказываемых услуг,
 К</t>
    </r>
    <r>
      <rPr>
        <vertAlign val="subscript"/>
        <sz val="12"/>
        <rFont val="Times New Roman"/>
        <family val="1"/>
      </rPr>
      <t xml:space="preserve">КАЧ
</t>
    </r>
    <r>
      <rPr>
        <sz val="12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</si>
  <si>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>Январь - Журнал учета</t>
  </si>
  <si>
    <t>Февраль - Журнал учета</t>
  </si>
  <si>
    <t>Март - Журнал учета</t>
  </si>
  <si>
    <t>Апрель - Журнал учета</t>
  </si>
  <si>
    <t>Май - Журнал учета</t>
  </si>
  <si>
    <t>Июнь - Журнал учета</t>
  </si>
  <si>
    <t>Июль - Журнал учета</t>
  </si>
  <si>
    <t>Август - Журнал учета</t>
  </si>
  <si>
    <t>Сентябрь - Журнал учета</t>
  </si>
  <si>
    <t>Октябрь - Журнал учета</t>
  </si>
  <si>
    <t>Ноябрь - Журнал учета</t>
  </si>
  <si>
    <t>Декабрь - Журнал учета</t>
  </si>
  <si>
    <t>Показатель средней продолжительности прекращений передачи электрической энергии (Пп)</t>
  </si>
  <si>
    <t>Показатель уровня качества оказываемых услуг территориальных сетевых организаций (Птсо)</t>
  </si>
  <si>
    <t>*Нумерация согласно Методическим указаниям</t>
  </si>
  <si>
    <t>за</t>
  </si>
  <si>
    <t>факт</t>
  </si>
  <si>
    <t>план</t>
  </si>
  <si>
    <t>год</t>
  </si>
  <si>
    <t>шт.</t>
  </si>
  <si>
    <t>(должность)                                                                   (подпись)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</si>
  <si>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</si>
  <si>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</si>
  <si>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t>Число, шт.</t>
  </si>
  <si>
    <t>Форма 1.2 - Расчет показателя средней продолжительности прекращений передачи электрической энергии</t>
  </si>
  <si>
    <t>Форма 1.3 - Предложения электросетевой организации по плановым значениям  показателей надежности и качества услуг на каждый расчетный период регулирования в пределах долгосрочного периода регулирования (*)</t>
  </si>
  <si>
    <t>1. Соблюдение сроков по процедурам взаимодействия с потребителями услуг (заявителями) - всего,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</si>
  <si>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</si>
  <si>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</si>
  <si>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r>
      <t>П</t>
    </r>
    <r>
      <rPr>
        <b/>
        <vertAlign val="subscript"/>
        <sz val="14"/>
        <rFont val="Times New Roman"/>
        <family val="1"/>
      </rPr>
      <t>П</t>
    </r>
    <r>
      <rPr>
        <b/>
        <sz val="14"/>
        <rFont val="Times New Roman"/>
        <family val="1"/>
      </rPr>
      <t xml:space="preserve"> = Т</t>
    </r>
    <r>
      <rPr>
        <b/>
        <vertAlign val="subscript"/>
        <sz val="14"/>
        <rFont val="Times New Roman"/>
        <family val="1"/>
      </rPr>
      <t>ПР</t>
    </r>
    <r>
      <rPr>
        <b/>
        <sz val="14"/>
        <rFont val="Times New Roman"/>
        <family val="1"/>
      </rPr>
      <t xml:space="preserve"> / N</t>
    </r>
    <r>
      <rPr>
        <b/>
        <vertAlign val="subscript"/>
        <sz val="14"/>
        <rFont val="Times New Roman"/>
        <family val="1"/>
      </rPr>
      <t>ТП</t>
    </r>
    <r>
      <rPr>
        <b/>
        <sz val="14"/>
        <rFont val="Times New Roman"/>
        <family val="1"/>
      </rPr>
      <t xml:space="preserve"> ,  (1)*</t>
    </r>
  </si>
  <si>
    <r>
      <t>П</t>
    </r>
    <r>
      <rPr>
        <b/>
        <vertAlign val="subscript"/>
        <sz val="14"/>
        <rFont val="Times New Roman"/>
        <family val="1"/>
      </rPr>
      <t>П</t>
    </r>
    <r>
      <rPr>
        <b/>
        <sz val="14"/>
        <rFont val="Times New Roman"/>
        <family val="1"/>
      </rPr>
      <t xml:space="preserve"> = </t>
    </r>
  </si>
  <si>
    <r>
      <t>П</t>
    </r>
    <r>
      <rPr>
        <b/>
        <vertAlign val="subscript"/>
        <sz val="14"/>
        <rFont val="Times New Roman"/>
        <family val="1"/>
      </rPr>
      <t>ТПР</t>
    </r>
    <r>
      <rPr>
        <b/>
        <sz val="14"/>
        <rFont val="Times New Roman"/>
        <family val="1"/>
      </rPr>
      <t xml:space="preserve"> = 0.4 * П</t>
    </r>
    <r>
      <rPr>
        <b/>
        <vertAlign val="subscript"/>
        <sz val="14"/>
        <rFont val="Times New Roman"/>
        <family val="1"/>
      </rPr>
      <t>заяв_тпр</t>
    </r>
    <r>
      <rPr>
        <b/>
        <sz val="14"/>
        <rFont val="Times New Roman"/>
        <family val="1"/>
      </rPr>
      <t xml:space="preserve"> + 0.4 * П</t>
    </r>
    <r>
      <rPr>
        <b/>
        <vertAlign val="subscript"/>
        <sz val="14"/>
        <rFont val="Times New Roman"/>
        <family val="1"/>
      </rPr>
      <t>нс_тпр</t>
    </r>
    <r>
      <rPr>
        <b/>
        <sz val="14"/>
        <rFont val="Times New Roman"/>
        <family val="1"/>
      </rPr>
      <t xml:space="preserve"> + 0.2 * П</t>
    </r>
    <r>
      <rPr>
        <b/>
        <vertAlign val="subscript"/>
        <sz val="14"/>
        <rFont val="Times New Roman"/>
        <family val="1"/>
      </rPr>
      <t>нпа_тпр</t>
    </r>
    <r>
      <rPr>
        <b/>
        <sz val="14"/>
        <rFont val="Times New Roman"/>
        <family val="1"/>
      </rPr>
      <t xml:space="preserve"> , (2.1)</t>
    </r>
  </si>
  <si>
    <t>Оценка каждого параметра производится по трехбалльной шкале, при этом:</t>
  </si>
  <si>
    <r>
      <t>П</t>
    </r>
    <r>
      <rPr>
        <b/>
        <vertAlign val="subscript"/>
        <sz val="14"/>
        <rFont val="Times New Roman"/>
        <family val="1"/>
      </rPr>
      <t xml:space="preserve">П   </t>
    </r>
    <r>
      <rPr>
        <b/>
        <sz val="14"/>
        <rFont val="Times New Roman"/>
        <family val="1"/>
      </rPr>
      <t>=</t>
    </r>
  </si>
  <si>
    <t>→</t>
  </si>
  <si>
    <t xml:space="preserve">При расчете планового обобщенного показателя надежности и качества оказываемых услуг </t>
  </si>
  <si>
    <t xml:space="preserve">принимаются плановые показатели надежности и качества достигнутыми, т.е. К над/кач =0. </t>
  </si>
  <si>
    <t>№№п/п</t>
  </si>
  <si>
    <t>Показатель уровня качества оказываемых услуг территориальных сетевых организаций (Птпр)</t>
  </si>
  <si>
    <t>В приложении представлены формы используемые для расчета плановых показателей уровня надежности и качества оказываемых услуг в соответствии с Методическими указаниями Министерства энергетики РФ от 29 июня 2010 года № 296 с изменениями от 28 сентября 2012 года (в ред. Приказа Минэнерго России от 28.09.2012г. №465)</t>
  </si>
  <si>
    <t>Измерение параметров, распределение нагрузок по фазам, своевременное проведение профилактических ремонтов оборудования, переключение анцапф на трансформаторах.  провидение обучения с сотрудниками по работе с потребителями</t>
  </si>
  <si>
    <t>Расчет произведен на основании требований постановления Правительства РФ от 31.12.2009г. №1220 «Об определении применяемых при установлении долгосрочных тарифов показатели надежности и качества поставляемых товаров и оказываемых услуг» и на основании приказа Минэнерго от 14.10.2013 г. № 718</t>
  </si>
  <si>
    <t>Для целей использования при государственном регулировании тарифов значение показателя уровня надежности оказываемых услуг определяется продолжительностью прекращений передачи электрической энергии.</t>
  </si>
  <si>
    <r>
      <t>Показатель средней продолжительности прекращений передачи электрической энергии в каждом расчетном периоде регулирования в пределах долгосрочного периода регулирования (П</t>
    </r>
    <r>
      <rPr>
        <vertAlign val="subscript"/>
        <sz val="13"/>
        <rFont val="Times New Roman"/>
        <family val="1"/>
      </rPr>
      <t>П</t>
    </r>
    <r>
      <rPr>
        <sz val="13"/>
        <rFont val="Times New Roman"/>
        <family val="1"/>
      </rPr>
      <t xml:space="preserve"> ) определяется по формуле:</t>
    </r>
  </si>
  <si>
    <r>
      <t>где  Т</t>
    </r>
    <r>
      <rPr>
        <vertAlign val="subscript"/>
        <sz val="13"/>
        <rFont val="Times New Roman"/>
        <family val="1"/>
      </rPr>
      <t>ПР</t>
    </r>
    <r>
      <rPr>
        <sz val="13"/>
        <rFont val="Times New Roman"/>
        <family val="1"/>
      </rPr>
      <t xml:space="preserve"> - фактическая суммарная продолжительность всех прекращений передачи элект-
рической энергии в отношении потребителей услуг за расчетный период регулирования, час;</t>
    </r>
  </si>
  <si>
    <r>
      <t>N</t>
    </r>
    <r>
      <rPr>
        <vertAlign val="subscript"/>
        <sz val="13"/>
        <rFont val="Times New Roman"/>
        <family val="1"/>
      </rPr>
      <t>ТП</t>
    </r>
    <r>
      <rPr>
        <sz val="13"/>
        <rFont val="Times New Roman"/>
        <family val="1"/>
      </rPr>
      <t xml:space="preserve">  - максимальное за расчетный период регулирования  число точек присоединения потребителей услуг к электрической сети электросетевой организации, в том числе принятых в опытно-промышленную эксплуатацию, шт.</t>
    </r>
  </si>
  <si>
    <t>Показатели уровня качества оказываемых услуг и порядок расчета их значений</t>
  </si>
  <si>
    <r>
      <t>Показатель уровня качества осуществляемого технологического присоединения к сети
(П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 ) определяется по формуле:</t>
    </r>
  </si>
  <si>
    <r>
      <t xml:space="preserve">где : </t>
    </r>
    <r>
      <rPr>
        <b/>
        <sz val="13"/>
        <rFont val="Times New Roman"/>
        <family val="1"/>
      </rPr>
      <t>П</t>
    </r>
    <r>
      <rPr>
        <b/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 - показатель качества рассмотрения заявок на технологическое присоединение к сети, определяемый исходя из рассмотрения заявок на технологическое присоединение к сети, полученных от потребителей и производителей электрической энергии, а также территориальных сетевых организаций (далее - заявители);</t>
    </r>
  </si>
  <si>
    <r>
      <t xml:space="preserve">где : </t>
    </r>
    <r>
      <rPr>
        <b/>
        <sz val="13"/>
        <rFont val="Times New Roman"/>
        <family val="1"/>
      </rPr>
      <t>П</t>
    </r>
    <r>
      <rPr>
        <b/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 - показатель качества исполнения договоров об осуществлении технологического присоединения заявителей к сети;</t>
    </r>
  </si>
  <si>
    <r>
      <t xml:space="preserve">где : </t>
    </r>
    <r>
      <rPr>
        <b/>
        <sz val="13"/>
        <rFont val="Times New Roman"/>
        <family val="1"/>
      </rPr>
      <t>П</t>
    </r>
    <r>
      <rPr>
        <b/>
        <vertAlign val="subscript"/>
        <sz val="13"/>
        <rFont val="Times New Roman"/>
        <family val="1"/>
      </rPr>
      <t>НПА_ТПР</t>
    </r>
    <r>
      <rPr>
        <sz val="13"/>
        <rFont val="Times New Roman"/>
        <family val="1"/>
      </rPr>
      <t xml:space="preserve">  - показатель соблюдения антимонопольного законодательства при технологическом присоединении заявителей к электрическим сетям сетевой организации.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</si>
  <si>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</si>
  <si>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</si>
  <si>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</si>
  <si>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r>
      <t>Показатель качества исполнения договоров об осуществлении технологическое присоединение заявителей к сети (П</t>
    </r>
    <r>
      <rPr>
        <vertAlign val="subscript"/>
        <sz val="12"/>
        <rFont val="Times New Roman"/>
        <family val="1"/>
      </rPr>
      <t>НС_ТПР</t>
    </r>
    <r>
      <rPr>
        <sz val="12"/>
        <rFont val="Times New Roman"/>
        <family val="1"/>
      </rPr>
      <t>)</t>
    </r>
  </si>
  <si>
    <t>Год</t>
  </si>
  <si>
    <t>Факт</t>
  </si>
  <si>
    <t>Расчет значения индикатора информативности 2.1.</t>
  </si>
  <si>
    <t>%</t>
  </si>
  <si>
    <t>б) наличие положения о деятельности структурного подразделения по работе с заявителями и потребителями услуг 
(наличие - 1, отсутствие - 0)</t>
  </si>
  <si>
    <t>1 / 0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</si>
  <si>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</si>
  <si>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</si>
  <si>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 xml:space="preserve"> Расчет значения индикатора исполнительности 2.2.</t>
  </si>
  <si>
    <t>1.1. Среднее время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</si>
  <si>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приборов учета с момента подачи заявки потребителей услуг 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</si>
  <si>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</si>
  <si>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2.1. Количество обрашений потребителей услуг с указанием на ненадлежащее качество электрической энергии, процентов от общего количества поступивших обрашений</t>
  </si>
  <si>
    <t>3. Наличиевзаимодействия с потребителями услуг при выводе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</si>
  <si>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</si>
  <si>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</si>
  <si>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Расчет значения индикатора результативности обратной связи 2.3.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</si>
  <si>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</si>
  <si>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</si>
  <si>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2.3. 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</si>
  <si>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</si>
  <si>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>шт./ 1000</t>
  </si>
  <si>
    <t>мес.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</si>
  <si>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</si>
  <si>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Уровни качества осуществляемого технологического присоединения к сети.</t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</si>
  <si>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  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 xml:space="preserve">)          Форм.3.1. </t>
    </r>
  </si>
  <si>
    <r>
      <t>Число заявок на технологическое присоеденение к сети, поданных в соответствиями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 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 xml:space="preserve">)          Форм.3.1. 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</si>
  <si>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 (N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 xml:space="preserve">)          Форм.3.2. 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</si>
  <si>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 xml:space="preserve">)               Форм.3.2. </t>
    </r>
  </si>
  <si>
    <t xml:space="preserve"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 (Nн_тпр)    Форм.3.3. </t>
  </si>
  <si>
    <r>
      <t>Общее число заявок на технологическое присоединение к сети, поданных заявителями в соответствующий расчетный период, в десятках  (П</t>
    </r>
    <r>
      <rPr>
        <vertAlign val="subscript"/>
        <sz val="12"/>
        <rFont val="Times New Roman"/>
        <family val="1"/>
      </rPr>
      <t>очз_тпр</t>
    </r>
    <r>
      <rPr>
        <sz val="12"/>
        <rFont val="Times New Roman"/>
        <family val="1"/>
      </rPr>
      <t xml:space="preserve">)    Форм.3.3. </t>
    </r>
  </si>
  <si>
    <t>в деся-
тках шт.</t>
  </si>
  <si>
    <t>* - Расчет производится при наличии в территориальной сетевой организации Системы автоинформирования (голосовая, СМС и другим способом).</t>
  </si>
  <si>
    <t>Планируемые мероприятия на повышение надежности снабжения в 2015-2019 годах:</t>
  </si>
  <si>
    <t>Планируемые мероприятия на повышение качества обслуживания в 2015-2019 годах:</t>
  </si>
  <si>
    <t>Контактные данные:    Телефон</t>
  </si>
  <si>
    <t>Факс</t>
  </si>
  <si>
    <t>Электронная почта</t>
  </si>
  <si>
    <r>
      <t>Показатель уровня качества осуществляемого технологического присоединения к сети (П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) определяются по формуле : </t>
    </r>
  </si>
  <si>
    <t>Показатель       (к формуле 2.2)</t>
  </si>
  <si>
    <t>Показатель       (к формуле 2.3)</t>
  </si>
  <si>
    <t>Показатель       (к формуле 2.4)</t>
  </si>
  <si>
    <r>
      <t>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 = 0,4 * П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+ 0,4 * П</t>
    </r>
    <r>
      <rPr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+ 0,2 * П</t>
    </r>
    <r>
      <rPr>
        <vertAlign val="subscript"/>
        <sz val="13"/>
        <rFont val="Times New Roman"/>
        <family val="1"/>
      </rPr>
      <t>НПА_ТПР ,</t>
    </r>
    <r>
      <rPr>
        <sz val="13"/>
        <rFont val="Times New Roman"/>
        <family val="1"/>
      </rPr>
      <t xml:space="preserve"> (2,1)</t>
    </r>
  </si>
  <si>
    <r>
      <t>П</t>
    </r>
    <r>
      <rPr>
        <vertAlign val="subscript"/>
        <sz val="13"/>
        <rFont val="Times New Roman"/>
        <family val="1"/>
      </rPr>
      <t xml:space="preserve">ТПР = </t>
    </r>
  </si>
  <si>
    <t>б) наличие положения о деятельности структурного подразделения по работе с заявителями и потребителями услуг (наличие - 1, отсутствие - 0),</t>
  </si>
  <si>
    <t>3.1. Наличие (отсутствия) установленной процедуры согласования с потребителями услуг графиков вывода электросетевого оборудования в ремонт (или) из эксплуатации (наличие - 1, отсутствие - 0)</t>
  </si>
  <si>
    <t xml:space="preserve">3. </t>
  </si>
  <si>
    <t>Предлагаемое плановое значение показателя уровня качества оказываемых услуг ТСО    (формула 3.1.)</t>
  </si>
  <si>
    <r>
      <t>И</t>
    </r>
    <r>
      <rPr>
        <b/>
        <vertAlign val="subscript"/>
        <sz val="13"/>
        <rFont val="Times New Roman"/>
        <family val="1"/>
      </rPr>
      <t>н</t>
    </r>
    <r>
      <rPr>
        <b/>
        <sz val="13"/>
        <rFont val="Times New Roman"/>
        <family val="1"/>
      </rPr>
      <t xml:space="preserve">                       2.1.</t>
    </r>
  </si>
  <si>
    <r>
      <t>И</t>
    </r>
    <r>
      <rPr>
        <b/>
        <vertAlign val="subscript"/>
        <sz val="13"/>
        <rFont val="Times New Roman"/>
        <family val="1"/>
      </rPr>
      <t>с</t>
    </r>
    <r>
      <rPr>
        <b/>
        <sz val="13"/>
        <rFont val="Times New Roman"/>
        <family val="1"/>
      </rPr>
      <t xml:space="preserve">                      2.2.</t>
    </r>
  </si>
  <si>
    <r>
      <t>Р</t>
    </r>
    <r>
      <rPr>
        <b/>
        <vertAlign val="subscript"/>
        <sz val="13"/>
        <rFont val="Times New Roman"/>
        <family val="1"/>
      </rPr>
      <t>с</t>
    </r>
    <r>
      <rPr>
        <b/>
        <sz val="13"/>
        <rFont val="Times New Roman"/>
        <family val="1"/>
      </rPr>
      <t xml:space="preserve">                                       2.3.</t>
    </r>
  </si>
  <si>
    <t>1. Прям.</t>
  </si>
  <si>
    <t>1.1.Прям.</t>
  </si>
  <si>
    <t>1.2.Прям.</t>
  </si>
  <si>
    <t>1.2. а) Прям.</t>
  </si>
  <si>
    <t>1.2. б) Прям.</t>
  </si>
  <si>
    <t>1.2. в) Прям.</t>
  </si>
  <si>
    <t>1.2. г) Прям.</t>
  </si>
  <si>
    <t>2. Прям.</t>
  </si>
  <si>
    <t>2.1. Прям.</t>
  </si>
  <si>
    <t>2.2. Прям.</t>
  </si>
  <si>
    <t>2.3. Прям.</t>
  </si>
  <si>
    <t>3. Прям.</t>
  </si>
  <si>
    <t>4.Прям.</t>
  </si>
  <si>
    <t xml:space="preserve">5.   Обрат. </t>
  </si>
  <si>
    <t xml:space="preserve">5.1.Обрат. </t>
  </si>
  <si>
    <t>6.2.Обрат.</t>
  </si>
  <si>
    <t>1.Обрат.</t>
  </si>
  <si>
    <t xml:space="preserve">1.1.Обрат. </t>
  </si>
  <si>
    <t>1.2.Обрат.</t>
  </si>
  <si>
    <t>2.Обрат.</t>
  </si>
  <si>
    <t>2.1.Обрат.</t>
  </si>
  <si>
    <t>3.1.Прям.</t>
  </si>
  <si>
    <t>4.Обрат.</t>
  </si>
  <si>
    <t xml:space="preserve">4.1. Обрат. </t>
  </si>
  <si>
    <t xml:space="preserve">2.1.Обрат. </t>
  </si>
  <si>
    <t>2.2.Прям.</t>
  </si>
  <si>
    <t xml:space="preserve">2.3. Обрат. </t>
  </si>
  <si>
    <t>2.4. Обрат.</t>
  </si>
  <si>
    <t>2.5.Прям.</t>
  </si>
  <si>
    <t>2.6.Прям.</t>
  </si>
  <si>
    <t xml:space="preserve">3.1.Обрат. </t>
  </si>
  <si>
    <t>3.2. Прям</t>
  </si>
  <si>
    <t>3.2. а) Прям.</t>
  </si>
  <si>
    <t>3.2. б) Прям.</t>
  </si>
  <si>
    <t>3.2. в) Прям.</t>
  </si>
  <si>
    <t xml:space="preserve">4.    Обрат. </t>
  </si>
  <si>
    <t>5.2. Прям.</t>
  </si>
  <si>
    <t xml:space="preserve"> </t>
  </si>
  <si>
    <t>1
1
1</t>
  </si>
  <si>
    <t>1
1
1
1</t>
  </si>
  <si>
    <t>Уменьшение cрока рассмотрения заявок позволит более оперативно подключать заявителей.</t>
  </si>
  <si>
    <t>Данные мероприятия должны повысить качество обслуживания потребителей</t>
  </si>
  <si>
    <t>Анкета для обоснования показателей надежности и качества ТСО</t>
  </si>
  <si>
    <t>--</t>
  </si>
  <si>
    <t>1
1</t>
  </si>
  <si>
    <t xml:space="preserve">Расчет произведен на основании Методических указаний утвержденных приказом Минэнерго от 14.10.2013 г. № 718 </t>
  </si>
  <si>
    <t>(организация)</t>
  </si>
  <si>
    <t>Листов</t>
  </si>
  <si>
    <t>Номер
формы</t>
  </si>
  <si>
    <t>Описание
(обоснование)</t>
  </si>
  <si>
    <t>_________</t>
  </si>
  <si>
    <t>Должность                                                                         ( Подпись)</t>
  </si>
  <si>
    <t>Оптимизация сроков работы с потребителями по технологическим присоединениям.</t>
  </si>
  <si>
    <t>Использование современной системы автоматики, своевременное проведение профилактических ремонтов оборудования, оперативность при устранении аварийных ситуаций.</t>
  </si>
  <si>
    <t>Замена устаревшего и изношенного оборудования - должна повысить надежность электроснабжения потребителей. Современная РЗА должна обеспечить надлежащий уровень защиты оборудования и обеспечить оперативною подачу электроэнергии при аварийных отключениях.</t>
  </si>
  <si>
    <t xml:space="preserve">1
1
1
1
1
1
</t>
  </si>
  <si>
    <t xml:space="preserve">1
1
1
</t>
  </si>
  <si>
    <t>Наименование предприятия:</t>
  </si>
  <si>
    <t>МУП "ЖКХ Средневасюганское"</t>
  </si>
  <si>
    <t>/А.В.Карнаухов/</t>
  </si>
  <si>
    <t>и.о. директора МУП "ЖКХ Средневасюганское"</t>
  </si>
  <si>
    <t>8 (38253) 25-4-84</t>
  </si>
  <si>
    <t>elenapozolotina@yandex.ru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</si>
  <si>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</si>
  <si>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t>Общее число заявок на технологическое присоединение к сети, поданных заявителями в соответствующий расчетный период, в десятках шт. (Почз_тпр)</t>
  </si>
  <si>
    <r>
      <t>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 xml:space="preserve"> = </t>
    </r>
  </si>
  <si>
    <t>Показатель качества рассмотрения заявок на технологическое присоединение</t>
  </si>
  <si>
    <r>
      <t xml:space="preserve"> к сети (П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 xml:space="preserve">) - определяются : </t>
    </r>
  </si>
  <si>
    <r>
      <t>П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=</t>
    </r>
  </si>
  <si>
    <t>Форма 3.1.</t>
  </si>
  <si>
    <t>Форма 3.3.</t>
  </si>
  <si>
    <r>
      <t>П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= N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/ max ( 1 ; N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- N</t>
    </r>
    <r>
      <rPr>
        <vertAlign val="superscript"/>
        <sz val="13"/>
        <rFont val="Times New Roman"/>
        <family val="1"/>
      </rPr>
      <t>нс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>),  (2.2)</t>
    </r>
  </si>
  <si>
    <r>
      <t>П</t>
    </r>
    <r>
      <rPr>
        <vertAlign val="subscript"/>
        <sz val="13"/>
        <rFont val="Times New Roman"/>
        <family val="1"/>
      </rPr>
      <t>ТПР</t>
    </r>
    <r>
      <rPr>
        <sz val="13"/>
        <rFont val="Times New Roman"/>
        <family val="1"/>
      </rPr>
      <t xml:space="preserve"> = 0,4 * П</t>
    </r>
    <r>
      <rPr>
        <vertAlign val="subscript"/>
        <sz val="13"/>
        <rFont val="Times New Roman"/>
        <family val="1"/>
      </rPr>
      <t>ЗАЯВ_ТПР</t>
    </r>
    <r>
      <rPr>
        <sz val="13"/>
        <rFont val="Times New Roman"/>
        <family val="1"/>
      </rPr>
      <t xml:space="preserve"> + 0,4 * П</t>
    </r>
    <r>
      <rPr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+ 0,2 * П</t>
    </r>
    <r>
      <rPr>
        <vertAlign val="subscript"/>
        <sz val="13"/>
        <rFont val="Times New Roman"/>
        <family val="1"/>
      </rPr>
      <t>НПА_ТПР ,</t>
    </r>
    <r>
      <rPr>
        <sz val="13"/>
        <rFont val="Times New Roman"/>
        <family val="1"/>
      </rPr>
      <t xml:space="preserve"> (2.1)</t>
    </r>
  </si>
  <si>
    <t>Показатель качества исполнения договоров об осуществлении технологическое</t>
  </si>
  <si>
    <r>
      <t xml:space="preserve"> присоединение заявителей к сети (П</t>
    </r>
    <r>
      <rPr>
        <vertAlign val="subscript"/>
        <sz val="12"/>
        <rFont val="Times New Roman"/>
        <family val="1"/>
      </rPr>
      <t>НС_ТПР</t>
    </r>
    <r>
      <rPr>
        <sz val="12"/>
        <rFont val="Times New Roman"/>
        <family val="1"/>
      </rPr>
      <t xml:space="preserve">) - определяются : </t>
    </r>
  </si>
  <si>
    <t>Форма 3.2.</t>
  </si>
  <si>
    <r>
      <t>П</t>
    </r>
    <r>
      <rPr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= N</t>
    </r>
    <r>
      <rPr>
        <vertAlign val="subscript"/>
        <sz val="13"/>
        <rFont val="Times New Roman"/>
        <family val="1"/>
      </rPr>
      <t>сд_тпр</t>
    </r>
    <r>
      <rPr>
        <sz val="13"/>
        <rFont val="Times New Roman"/>
        <family val="1"/>
      </rPr>
      <t xml:space="preserve"> / max ( 1 ; N</t>
    </r>
    <r>
      <rPr>
        <vertAlign val="subscript"/>
        <sz val="13"/>
        <rFont val="Times New Roman"/>
        <family val="1"/>
      </rPr>
      <t>сд_тпр</t>
    </r>
    <r>
      <rPr>
        <sz val="13"/>
        <rFont val="Times New Roman"/>
        <family val="1"/>
      </rPr>
      <t xml:space="preserve"> - N</t>
    </r>
    <r>
      <rPr>
        <vertAlign val="superscript"/>
        <sz val="13"/>
        <rFont val="Times New Roman"/>
        <family val="1"/>
      </rPr>
      <t>нс</t>
    </r>
    <r>
      <rPr>
        <vertAlign val="subscript"/>
        <sz val="13"/>
        <rFont val="Times New Roman"/>
        <family val="1"/>
      </rPr>
      <t>сд_тпр</t>
    </r>
    <r>
      <rPr>
        <sz val="13"/>
        <rFont val="Times New Roman"/>
        <family val="1"/>
      </rPr>
      <t>),  (2.3)</t>
    </r>
  </si>
  <si>
    <r>
      <t>П</t>
    </r>
    <r>
      <rPr>
        <vertAlign val="subscript"/>
        <sz val="13"/>
        <rFont val="Times New Roman"/>
        <family val="1"/>
      </rPr>
      <t>нс_тпр</t>
    </r>
    <r>
      <rPr>
        <sz val="13"/>
        <rFont val="Times New Roman"/>
        <family val="1"/>
      </rPr>
      <t xml:space="preserve"> =</t>
    </r>
  </si>
  <si>
    <r>
      <t>П</t>
    </r>
    <r>
      <rPr>
        <vertAlign val="subscript"/>
        <sz val="13"/>
        <rFont val="Times New Roman"/>
        <family val="1"/>
      </rPr>
      <t>нпа_тпр</t>
    </r>
    <r>
      <rPr>
        <sz val="13"/>
        <rFont val="Times New Roman"/>
        <family val="1"/>
      </rPr>
      <t xml:space="preserve"> =</t>
    </r>
  </si>
  <si>
    <r>
      <t>П</t>
    </r>
    <r>
      <rPr>
        <vertAlign val="subscript"/>
        <sz val="13"/>
        <rFont val="Times New Roman"/>
        <family val="1"/>
      </rPr>
      <t>нпа_тпр</t>
    </r>
    <r>
      <rPr>
        <sz val="13"/>
        <rFont val="Times New Roman"/>
        <family val="1"/>
      </rPr>
      <t xml:space="preserve"> = N</t>
    </r>
    <r>
      <rPr>
        <vertAlign val="subscript"/>
        <sz val="13"/>
        <rFont val="Times New Roman"/>
        <family val="1"/>
      </rPr>
      <t>очз_тпр</t>
    </r>
    <r>
      <rPr>
        <sz val="13"/>
        <rFont val="Times New Roman"/>
        <family val="1"/>
      </rPr>
      <t xml:space="preserve"> / max ( 1 ; N</t>
    </r>
    <r>
      <rPr>
        <vertAlign val="subscript"/>
        <sz val="13"/>
        <rFont val="Times New Roman"/>
        <family val="1"/>
      </rPr>
      <t>очз_тпр</t>
    </r>
    <r>
      <rPr>
        <sz val="13"/>
        <rFont val="Times New Roman"/>
        <family val="1"/>
      </rPr>
      <t xml:space="preserve"> - N</t>
    </r>
    <r>
      <rPr>
        <vertAlign val="subscript"/>
        <sz val="13"/>
        <rFont val="Times New Roman"/>
        <family val="1"/>
      </rPr>
      <t>н_тпр</t>
    </r>
    <r>
      <rPr>
        <sz val="13"/>
        <rFont val="Times New Roman"/>
        <family val="1"/>
      </rPr>
      <t>),  (2.4)</t>
    </r>
  </si>
  <si>
    <r>
      <t>Показатель соблюдения антимонопольного законодательства при технологическое присоединении заявителей к электрическим 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</si>
  <si>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t>Показатель соблюдения антимонопольного законодательства при технологическое</t>
  </si>
  <si>
    <r>
      <t xml:space="preserve"> присоединении заявителей к электрическим сетям сетевой организации (П</t>
    </r>
    <r>
      <rPr>
        <vertAlign val="subscript"/>
        <sz val="13"/>
        <rFont val="Times New Roman"/>
        <family val="1"/>
      </rPr>
      <t>НПА_ТПР</t>
    </r>
    <r>
      <rPr>
        <sz val="13"/>
        <rFont val="Times New Roman"/>
        <family val="1"/>
      </rPr>
      <t>)</t>
    </r>
  </si>
  <si>
    <t>определяется по формуле :</t>
  </si>
  <si>
    <r>
      <t>П</t>
    </r>
    <r>
      <rPr>
        <vertAlign val="subscript"/>
        <sz val="13"/>
        <rFont val="Times New Roman"/>
        <family val="1"/>
      </rPr>
      <t>ТСО</t>
    </r>
    <r>
      <rPr>
        <sz val="13"/>
        <rFont val="Times New Roman"/>
        <family val="1"/>
      </rPr>
      <t xml:space="preserve"> = 0,1 * И</t>
    </r>
    <r>
      <rPr>
        <vertAlign val="subscript"/>
        <sz val="13"/>
        <rFont val="Times New Roman"/>
        <family val="1"/>
      </rPr>
      <t>Н</t>
    </r>
    <r>
      <rPr>
        <sz val="13"/>
        <rFont val="Times New Roman"/>
        <family val="1"/>
      </rPr>
      <t xml:space="preserve"> + 0,7 * И</t>
    </r>
    <r>
      <rPr>
        <vertAlign val="subscript"/>
        <sz val="13"/>
        <rFont val="Times New Roman"/>
        <family val="1"/>
      </rPr>
      <t>С</t>
    </r>
    <r>
      <rPr>
        <sz val="13"/>
        <rFont val="Times New Roman"/>
        <family val="1"/>
      </rPr>
      <t xml:space="preserve"> + 0,2 * Р</t>
    </r>
    <r>
      <rPr>
        <vertAlign val="subscript"/>
        <sz val="13"/>
        <rFont val="Times New Roman"/>
        <family val="1"/>
      </rPr>
      <t>С</t>
    </r>
    <r>
      <rPr>
        <sz val="13"/>
        <rFont val="Times New Roman"/>
        <family val="1"/>
      </rPr>
      <t xml:space="preserve"> ,     (3.1)</t>
    </r>
  </si>
  <si>
    <r>
      <t>П</t>
    </r>
    <r>
      <rPr>
        <vertAlign val="subscript"/>
        <sz val="14"/>
        <rFont val="Times New Roman"/>
        <family val="1"/>
      </rPr>
      <t>ТСО</t>
    </r>
    <r>
      <rPr>
        <sz val="14"/>
        <rFont val="Times New Roman"/>
        <family val="1"/>
      </rPr>
      <t xml:space="preserve"> = </t>
    </r>
  </si>
  <si>
    <t>Оценка каждого параметра (критерия) производится анализ значения величины</t>
  </si>
  <si>
    <t xml:space="preserve"> (Ф / П * 100) определяется  :</t>
  </si>
  <si>
    <t>1
1
1
1
1</t>
  </si>
  <si>
    <r>
      <t>К</t>
    </r>
    <r>
      <rPr>
        <vertAlign val="subscript"/>
        <sz val="14"/>
        <rFont val="Times New Roman"/>
        <family val="1"/>
      </rPr>
      <t xml:space="preserve">об  </t>
    </r>
    <r>
      <rPr>
        <sz val="14"/>
        <rFont val="Times New Roman"/>
        <family val="1"/>
      </rPr>
      <t>=</t>
    </r>
  </si>
  <si>
    <t>к Пояснительной записке от _______________ №</t>
  </si>
  <si>
    <r>
      <t xml:space="preserve"> =  ЕСЛИ(N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= 0</t>
    </r>
    <r>
      <rPr>
        <sz val="12"/>
        <rFont val="Times New Roman"/>
        <family val="1"/>
      </rPr>
      <t>, то П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 xml:space="preserve"> = 1) ;</t>
    </r>
  </si>
  <si>
    <r>
      <t>ЕСЛИ(N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не равно 0</t>
    </r>
    <r>
      <rPr>
        <sz val="12"/>
        <rFont val="Times New Roman"/>
        <family val="1"/>
      </rPr>
      <t>, то П</t>
    </r>
    <r>
      <rPr>
        <vertAlign val="subscript"/>
        <sz val="12"/>
        <rFont val="Times New Roman"/>
        <family val="1"/>
      </rPr>
      <t>заяв_тпр</t>
    </r>
  </si>
  <si>
    <r>
      <t xml:space="preserve"> =  ЕСЛИ(N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= 0</t>
    </r>
    <r>
      <rPr>
        <sz val="12"/>
        <rFont val="Times New Roman"/>
        <family val="1"/>
      </rPr>
      <t>, то П</t>
    </r>
    <r>
      <rPr>
        <vertAlign val="subscript"/>
        <sz val="12"/>
        <rFont val="Times New Roman"/>
        <family val="1"/>
      </rPr>
      <t>нс_тпр</t>
    </r>
    <r>
      <rPr>
        <sz val="12"/>
        <rFont val="Times New Roman"/>
        <family val="1"/>
      </rPr>
      <t xml:space="preserve"> = 1) ;</t>
    </r>
  </si>
  <si>
    <r>
      <t>ЕСЛИ(N</t>
    </r>
    <r>
      <rPr>
        <vertAlign val="subscript"/>
        <sz val="12"/>
        <rFont val="Times New Roman"/>
        <family val="1"/>
      </rPr>
      <t>сд_тпр</t>
    </r>
    <r>
      <rPr>
        <b/>
        <sz val="12"/>
        <rFont val="Times New Roman"/>
        <family val="1"/>
      </rPr>
      <t xml:space="preserve"> не равно 0</t>
    </r>
    <r>
      <rPr>
        <sz val="12"/>
        <rFont val="Times New Roman"/>
        <family val="1"/>
      </rPr>
      <t>, то П</t>
    </r>
    <r>
      <rPr>
        <vertAlign val="subscript"/>
        <sz val="12"/>
        <rFont val="Times New Roman"/>
        <family val="1"/>
      </rPr>
      <t>нс_тпр</t>
    </r>
  </si>
  <si>
    <r>
      <t xml:space="preserve"> =  ЕСЛИ(N</t>
    </r>
    <r>
      <rPr>
        <vertAlign val="subscript"/>
        <sz val="12"/>
        <rFont val="Times New Roman"/>
        <family val="1"/>
      </rPr>
      <t>очз_тпр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= 0</t>
    </r>
    <r>
      <rPr>
        <sz val="12"/>
        <rFont val="Times New Roman"/>
        <family val="1"/>
      </rPr>
      <t>, то 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 xml:space="preserve"> = 1) ;</t>
    </r>
  </si>
  <si>
    <r>
      <t>ЕСЛИ(N</t>
    </r>
    <r>
      <rPr>
        <vertAlign val="subscript"/>
        <sz val="12"/>
        <rFont val="Times New Roman"/>
        <family val="1"/>
      </rPr>
      <t>очз_тпр</t>
    </r>
    <r>
      <rPr>
        <b/>
        <sz val="12"/>
        <rFont val="Times New Roman"/>
        <family val="1"/>
      </rPr>
      <t xml:space="preserve"> не равно 0</t>
    </r>
    <r>
      <rPr>
        <sz val="12"/>
        <rFont val="Times New Roman"/>
        <family val="1"/>
      </rPr>
      <t>, то П</t>
    </r>
    <r>
      <rPr>
        <vertAlign val="subscript"/>
        <sz val="12"/>
        <rFont val="Times New Roman"/>
        <family val="1"/>
      </rPr>
      <t>нпа_тпр</t>
    </r>
  </si>
  <si>
    <t>Форма 8. 1 - Журнал учета данных первичной информации по всем прекращениям передачи электрической энергии</t>
  </si>
  <si>
    <t>Форма 8 часть 1</t>
  </si>
  <si>
    <t>Форма 8 часть 2</t>
  </si>
  <si>
    <t>Форма 8 часть 3</t>
  </si>
  <si>
    <t xml:space="preserve">произошедших на объектах электросетевых организаций за </t>
  </si>
  <si>
    <t>N п/п</t>
  </si>
  <si>
    <t>Наименование структурной единицы электросетевой
сетевой организации *(1)</t>
  </si>
  <si>
    <t>Диспет-
черское наимено-
вание подстанции или ЛЭП, в результате отключения которой произошло прекра-
щение передачи электро-
энергии потреби-
телям услуг</t>
  </si>
  <si>
    <t>Вид объ-
екта (ПС, ЛЭП)</t>
  </si>
  <si>
    <t>Высший класс напря-
жения обесто-
ченного оборудования, кВ</t>
  </si>
  <si>
    <t xml:space="preserve">Причина прекращения передачи электрической энергии (1/0)*(2)
</t>
  </si>
  <si>
    <t>Признак АПВ (1/0)*(3)</t>
  </si>
  <si>
    <t>Признак АВР (1/0)*(4)</t>
  </si>
  <si>
    <t>Количество точек поставки, по которым произошло прекращение  электрической энергии, шт.</t>
  </si>
  <si>
    <t>Количество потребителей услуг (производителя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</si>
  <si>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</si>
  <si>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yстранения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</si>
  <si>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</si>
  <si>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</si>
  <si>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*(5),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</si>
  <si>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</si>
  <si>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</si>
  <si>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</si>
  <si>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</si>
  <si>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Произво-
дители электри-
ческой энергии</t>
  </si>
  <si>
    <t>Всего
(сумма
граф
 9-15)</t>
  </si>
  <si>
    <t>Электро-
сетевые организации</t>
  </si>
  <si>
    <t>Производители электри-
ческой энергии</t>
  </si>
  <si>
    <t>Всего
(сумма
граф
 25-27)</t>
  </si>
  <si>
    <t>1 категория надежности</t>
  </si>
  <si>
    <t>2 категория надежности</t>
  </si>
  <si>
    <t>3 кате-
гория
надеж-
ности</t>
  </si>
  <si>
    <t>с макси-
мальной мощно-
стью до 150 кВт</t>
  </si>
  <si>
    <t>с макси-
мальной мощно-
стью от 150 до 670 кВт</t>
  </si>
  <si>
    <t>с макси-
мальной мощно-
стью свыше 670 кВт</t>
  </si>
  <si>
    <t>Всего
(сумма
граф
 17-21)</t>
  </si>
  <si>
    <t>полное</t>
  </si>
  <si>
    <t>части-
чное</t>
  </si>
  <si>
    <t>наименование электросетевой организации</t>
  </si>
  <si>
    <t>№ 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</si>
  <si>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</si>
  <si>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</si>
  <si>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</si>
  <si>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по передаче электроэнергии</t>
  </si>
  <si>
    <t>1.1.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</si>
  <si>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</si>
  <si>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</si>
  <si>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</si>
  <si>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Сумма произведений по столбцу 32 и столбцу 28 формы 8.1, деленная на значение пункта 1 формы 8.3</t>
  </si>
  <si>
    <t>Средняя частота прерывания электроснабжения потребителей (Пsaifi), шт.</t>
  </si>
  <si>
    <t>Сумма по столбцу 28 формы 8.1, деленная на значение пункта 1 формы 8.3</t>
  </si>
  <si>
    <t xml:space="preserve"> год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</si>
  <si>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</t>
  </si>
  <si>
    <t>___________________</t>
  </si>
  <si>
    <t>Плановые значения показателей на долгосрочный период регулирования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</si>
  <si>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</si>
  <si>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</si>
  <si>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 xml:space="preserve">Пояснительная записка </t>
  </si>
  <si>
    <t>значения показателей на долгосрочный период регулирования</t>
  </si>
  <si>
    <t>Следовательно данный показатель считается достигнутым</t>
  </si>
  <si>
    <t xml:space="preserve">Условия по которым проверяется выполнения данного показателя </t>
  </si>
  <si>
    <t>Фактические значения показателя :</t>
  </si>
  <si>
    <t>Плановае значения показателя :</t>
  </si>
  <si>
    <t>Расчет фактических показателей по формам 3.1., 3.2., 3.3.  :</t>
  </si>
  <si>
    <r>
      <t>Значение показателя уровня качества обслуживания потребителей услуг (П</t>
    </r>
    <r>
      <rPr>
        <b/>
        <vertAlign val="subscript"/>
        <sz val="13"/>
        <rFont val="Times New Roman"/>
        <family val="1"/>
      </rPr>
      <t>ТСО</t>
    </r>
    <r>
      <rPr>
        <b/>
        <sz val="13"/>
        <rFont val="Times New Roman"/>
        <family val="1"/>
      </rPr>
      <t>)</t>
    </r>
  </si>
  <si>
    <r>
      <t xml:space="preserve">Продолжительность прекращения передачи электрической энергии,
</t>
    </r>
    <r>
      <rPr>
        <b/>
        <sz val="12"/>
        <color indexed="8"/>
        <rFont val="Times New Roman"/>
        <family val="1"/>
      </rPr>
      <t xml:space="preserve"> (часы, минуты)</t>
    </r>
  </si>
  <si>
    <r>
      <t xml:space="preserve">Продолжительность прекращения передачи электрической энергии,
 </t>
    </r>
    <r>
      <rPr>
        <b/>
        <sz val="12"/>
        <color indexed="8"/>
        <rFont val="Times New Roman"/>
        <family val="1"/>
      </rPr>
      <t>(час )</t>
    </r>
  </si>
  <si>
    <t>справочно</t>
  </si>
  <si>
    <t>Форма 6.1 - Расчет значения индикатора информативности</t>
  </si>
  <si>
    <t>Форма 6.3 - Расчет значения индикатора результативности обратной связи</t>
  </si>
  <si>
    <t>Форма 6.2 - Расчет значения индикатора исполнительности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</si>
  <si>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</si>
  <si>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в том числе, по критериям: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</si>
  <si>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</si>
  <si>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</si>
  <si>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</si>
  <si>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в том числе по критериям: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</si>
  <si>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</si>
  <si>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</si>
  <si>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</si>
  <si>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</si>
  <si>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</si>
  <si>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РФ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</si>
  <si>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</si>
  <si>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</si>
  <si>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</si>
  <si>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</si>
  <si>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</si>
  <si>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</si>
  <si>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</si>
  <si>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</si>
  <si>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r>
      <t>8. Итого по индикатору исполнительности, (И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>)</t>
    </r>
  </si>
  <si>
    <t xml:space="preserve">Форма 6.4 - Предложения по плановым значениям параметров (критериев), характеризующих индикаторы </t>
  </si>
  <si>
    <t>6.1. Прям.</t>
  </si>
  <si>
    <t>2.2.Обрат.</t>
  </si>
  <si>
    <t>2.2.а.Обрат.</t>
  </si>
  <si>
    <t>2.2.б.Обрат.</t>
  </si>
  <si>
    <t>2.3.Обрат.</t>
  </si>
  <si>
    <t>5.Обрат.</t>
  </si>
  <si>
    <t xml:space="preserve">5.1. Обрат. </t>
  </si>
  <si>
    <t xml:space="preserve">6.1. Прям. </t>
  </si>
  <si>
    <t xml:space="preserve">6.2. Обрат. </t>
  </si>
  <si>
    <t>7. Обрат.</t>
  </si>
  <si>
    <t xml:space="preserve">7.1. Обрат. </t>
  </si>
  <si>
    <t>Форма 7.1 - Показатели уровня надежности и уровня качества оказываемых услуг</t>
  </si>
  <si>
    <t xml:space="preserve">Значение </t>
  </si>
  <si>
    <r>
      <t>Показатель средней продолжительности прекращений передачи электрической энергии
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</si>
  <si>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r>
      <t>Показатель уровня качества оказываемых услуг организации по управлению единой национальной (общеросийской) электрической сетью,
 (П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>)</t>
    </r>
  </si>
  <si>
    <t>6.1</t>
  </si>
  <si>
    <t>X</t>
  </si>
  <si>
    <r>
      <t>Показатель уровня качества оказываемых услуг территориальной сетевой организации
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</t>
    </r>
  </si>
  <si>
    <t>6.2</t>
  </si>
  <si>
    <t>4, 4.1</t>
  </si>
  <si>
    <t xml:space="preserve">пп. 7.1 Методических указаний   </t>
  </si>
  <si>
    <r>
      <t>Оценка достижения показателя уровня качества оказываемых услуг,
 К</t>
    </r>
    <r>
      <rPr>
        <vertAlign val="subscript"/>
        <sz val="12"/>
        <rFont val="Times New Roman"/>
        <family val="1"/>
      </rPr>
      <t xml:space="preserve">КАЧ
</t>
    </r>
    <r>
      <rPr>
        <sz val="12"/>
        <rFont val="Times New Roman"/>
        <family val="1"/>
      </rPr>
      <t xml:space="preserve"> (территориальной сетевой организации)</t>
    </r>
  </si>
  <si>
    <t>Форма 7.2 - Расчет обобщенного показателя уровня надежности и качества оказываемых услуг</t>
  </si>
  <si>
    <t>Для организации по управлению 
единой национальной (общероссийской) электрической сетью:
α = 0,75
Для территориальной сетевой организации:
α = 0,65</t>
  </si>
  <si>
    <t>β = 1 - α</t>
  </si>
  <si>
    <t>3. оценка достижения показателя уровня надежности оказываемых услуг, Кнад</t>
  </si>
  <si>
    <t>п. 7.1.</t>
  </si>
  <si>
    <t>4. оценка достижения показателя уровня качества оказываемых услуг, Ккач</t>
  </si>
  <si>
    <t>5. обобщенный показатель уровня надежности и качества оказываемых услуг, Коб</t>
  </si>
  <si>
    <r>
      <t>К</t>
    </r>
    <r>
      <rPr>
        <vertAlign val="subscript"/>
        <sz val="14"/>
        <rFont val="Times New Roman"/>
        <family val="1"/>
      </rPr>
      <t>об</t>
    </r>
    <r>
      <rPr>
        <sz val="14"/>
        <rFont val="Times New Roman"/>
        <family val="1"/>
      </rPr>
      <t xml:space="preserve"> = α х К</t>
    </r>
    <r>
      <rPr>
        <vertAlign val="subscript"/>
        <sz val="14"/>
        <rFont val="Times New Roman"/>
        <family val="1"/>
      </rPr>
      <t>над</t>
    </r>
    <r>
      <rPr>
        <sz val="14"/>
        <rFont val="Times New Roman"/>
        <family val="1"/>
      </rPr>
      <t xml:space="preserve"> + β х К</t>
    </r>
    <r>
      <rPr>
        <vertAlign val="subscript"/>
        <sz val="14"/>
        <rFont val="Times New Roman"/>
        <family val="1"/>
      </rPr>
      <t>кач</t>
    </r>
    <r>
      <rPr>
        <sz val="14"/>
        <rFont val="Times New Roman"/>
        <family val="1"/>
      </rPr>
      <t xml:space="preserve"> </t>
    </r>
    <r>
      <rPr>
        <vertAlign val="subscript"/>
        <sz val="14"/>
        <rFont val="Times New Roman"/>
        <family val="1"/>
      </rPr>
      <t xml:space="preserve">     </t>
    </r>
    <r>
      <rPr>
        <sz val="14"/>
        <rFont val="Times New Roman"/>
        <family val="1"/>
      </rPr>
      <t>(5)</t>
    </r>
  </si>
  <si>
    <t>Согласно пункта 4.4. Методических указаний плановое значение показателя</t>
  </si>
  <si>
    <r>
      <t xml:space="preserve"> надежности и качества услуг считается </t>
    </r>
    <r>
      <rPr>
        <b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</si>
</sst>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00"/>
    <numFmt numFmtId="166" formatCode="0.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[$-FC19]d\ mmmm\ yyyy\ &quot;г.&quot;"/>
    <numFmt numFmtId="173" formatCode="000000"/>
    <numFmt numFmtId="174" formatCode="_-* #,##0_р_._-;\-* #,##0_р_._-;_-* &quot;-&quot;??_р_._-;_-@_-"/>
    <numFmt numFmtId="175" formatCode="0.000000000"/>
    <numFmt numFmtId="176" formatCode="[$-F400]h:mm:ss\ AM/PM"/>
  </numFmts>
  <fonts count="104">
    <font>
      <sz val="12"/>
      <name val="Times New Roman"/>
      <family val="0"/>
    </font>
    <font>
      <sz val="11"/>
      <color indexed="8"/>
      <name val="Calibri"/>
      <family val="2"/>
    </font>
    <font>
      <sz val="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 Cyr"/>
      <family val="0"/>
    </font>
    <font>
      <b/>
      <sz val="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2"/>
      <color indexed="9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8"/>
      <color indexed="10"/>
      <name val="Times New Roman"/>
      <family val="1"/>
    </font>
    <font>
      <b/>
      <sz val="20"/>
      <name val="Times New Roman"/>
      <family val="1"/>
    </font>
    <font>
      <b/>
      <sz val="2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1.75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bscript"/>
      <sz val="13"/>
      <name val="Times New Roman"/>
      <family val="1"/>
    </font>
    <font>
      <b/>
      <vertAlign val="subscript"/>
      <sz val="13"/>
      <name val="Times New Roman"/>
      <family val="1"/>
    </font>
    <font>
      <vertAlign val="superscript"/>
      <sz val="13"/>
      <name val="Times New Roman"/>
      <family val="1"/>
    </font>
    <font>
      <vertAlign val="subscript"/>
      <sz val="14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i/>
      <sz val="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"/>
      <color indexed="8"/>
      <name val="Times New Roman"/>
      <family val="1"/>
    </font>
    <font>
      <b/>
      <sz val="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2"/>
      <color theme="1"/>
      <name val="Times New Roman"/>
      <family val="1"/>
    </font>
    <font>
      <b/>
      <sz val="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  <font>
      <sz val="2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2"/>
      <color theme="0"/>
      <name val="Times New Roman"/>
      <family val="1"/>
    </font>
    <font>
      <sz val="11"/>
      <color theme="1"/>
      <name val="Times New Roman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164" fontId="7" fillId="0" borderId="0">
      <alignment/>
      <protection locked="0"/>
    </xf>
    <xf numFmtId="0" fontId="71" fillId="0" borderId="0">
      <alignment/>
      <protection/>
    </xf>
    <xf numFmtId="0" fontId="38" fillId="0" borderId="0">
      <alignment/>
      <protection/>
    </xf>
    <xf numFmtId="0" fontId="19" fillId="0" borderId="0">
      <alignment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711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 horizontal="left" vertical="center"/>
      <protection/>
    </xf>
    <xf numFmtId="0" fontId="3" fillId="0" borderId="0" xfId="54" applyNumberFormat="1" applyFont="1" applyFill="1" applyAlignment="1" applyProtection="1">
      <alignment horizontal="left" vertical="center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horizontal="left" vertical="center"/>
      <protection/>
    </xf>
    <xf numFmtId="0" fontId="8" fillId="0" borderId="0" xfId="54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 inden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left" vertical="center" inden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2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textRotation="90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textRotation="90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66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14" xfId="54" applyNumberFormat="1" applyFont="1" applyFill="1" applyBorder="1" applyAlignment="1" applyProtection="1">
      <alignment horizontal="center" vertical="center" wrapText="1"/>
      <protection/>
    </xf>
    <xf numFmtId="168" fontId="9" fillId="33" borderId="12" xfId="54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0" fontId="11" fillId="0" borderId="0" xfId="0" applyNumberFormat="1" applyFont="1" applyBorder="1" applyAlignment="1" applyProtection="1">
      <alignment horizontal="left" vertical="top"/>
      <protection/>
    </xf>
    <xf numFmtId="0" fontId="2" fillId="0" borderId="0" xfId="0" applyNumberFormat="1" applyFont="1" applyBorder="1" applyAlignment="1" applyProtection="1">
      <alignment horizontal="left" vertical="top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15" fillId="0" borderId="17" xfId="0" applyNumberFormat="1" applyFont="1" applyBorder="1" applyAlignment="1" applyProtection="1">
      <alignment horizontal="left"/>
      <protection/>
    </xf>
    <xf numFmtId="0" fontId="17" fillId="0" borderId="0" xfId="0" applyNumberFormat="1" applyFont="1" applyBorder="1" applyAlignment="1" applyProtection="1">
      <alignment horizontal="left"/>
      <protection/>
    </xf>
    <xf numFmtId="0" fontId="15" fillId="0" borderId="0" xfId="0" applyNumberFormat="1" applyFont="1" applyBorder="1" applyAlignment="1" applyProtection="1">
      <alignment horizontal="left"/>
      <protection/>
    </xf>
    <xf numFmtId="0" fontId="11" fillId="0" borderId="17" xfId="0" applyNumberFormat="1" applyFont="1" applyBorder="1" applyAlignment="1" applyProtection="1">
      <alignment horizontal="left" indent="2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11" fillId="0" borderId="14" xfId="57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 textRotation="90" wrapText="1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left" indent="2"/>
      <protection/>
    </xf>
    <xf numFmtId="0" fontId="0" fillId="0" borderId="16" xfId="0" applyNumberFormat="1" applyBorder="1" applyAlignment="1" applyProtection="1">
      <alignment horizontal="center" vertical="center" wrapText="1"/>
      <protection/>
    </xf>
    <xf numFmtId="0" fontId="3" fillId="0" borderId="0" xfId="54" applyNumberFormat="1" applyFont="1" applyFill="1" applyBorder="1" applyAlignment="1" applyProtection="1">
      <alignment horizontal="center" vertical="center"/>
      <protection/>
    </xf>
    <xf numFmtId="0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vertical="center" wrapText="1"/>
      <protection/>
    </xf>
    <xf numFmtId="0" fontId="4" fillId="0" borderId="14" xfId="0" applyNumberFormat="1" applyFont="1" applyBorder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52" applyFont="1">
      <alignment/>
      <protection/>
    </xf>
    <xf numFmtId="0" fontId="0" fillId="0" borderId="0" xfId="52">
      <alignment/>
      <protection/>
    </xf>
    <xf numFmtId="0" fontId="0" fillId="0" borderId="0" xfId="52" applyFill="1">
      <alignment/>
      <protection/>
    </xf>
    <xf numFmtId="0" fontId="29" fillId="0" borderId="0" xfId="52" applyFont="1" applyFill="1">
      <alignment/>
      <protection/>
    </xf>
    <xf numFmtId="0" fontId="26" fillId="0" borderId="0" xfId="52" applyFont="1">
      <alignment/>
      <protection/>
    </xf>
    <xf numFmtId="0" fontId="4" fillId="0" borderId="0" xfId="52" applyFont="1" applyFill="1">
      <alignment/>
      <protection/>
    </xf>
    <xf numFmtId="0" fontId="4" fillId="0" borderId="0" xfId="52" applyFont="1">
      <alignment/>
      <protection/>
    </xf>
    <xf numFmtId="0" fontId="30" fillId="0" borderId="0" xfId="52" applyFont="1">
      <alignment/>
      <protection/>
    </xf>
    <xf numFmtId="0" fontId="26" fillId="0" borderId="0" xfId="52" applyFont="1" applyAlignment="1">
      <alignment horizontal="right"/>
      <protection/>
    </xf>
    <xf numFmtId="0" fontId="0" fillId="0" borderId="0" xfId="52" applyFill="1" applyBorder="1">
      <alignment/>
      <protection/>
    </xf>
    <xf numFmtId="0" fontId="12" fillId="0" borderId="0" xfId="52" applyFont="1">
      <alignment/>
      <protection/>
    </xf>
    <xf numFmtId="0" fontId="32" fillId="0" borderId="0" xfId="52" applyFont="1" applyAlignment="1">
      <alignment horizontal="right"/>
      <protection/>
    </xf>
    <xf numFmtId="0" fontId="0" fillId="0" borderId="0" xfId="52" applyFont="1">
      <alignment/>
      <protection/>
    </xf>
    <xf numFmtId="0" fontId="33" fillId="0" borderId="0" xfId="52" applyFont="1" applyAlignment="1">
      <alignment horizontal="center"/>
      <protection/>
    </xf>
    <xf numFmtId="0" fontId="0" fillId="0" borderId="0" xfId="52" applyNumberFormat="1">
      <alignment/>
      <protection/>
    </xf>
    <xf numFmtId="0" fontId="0" fillId="0" borderId="0" xfId="52" applyAlignment="1">
      <alignment horizontal="justify"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88" fillId="0" borderId="0" xfId="0" applyNumberFormat="1" applyFont="1" applyAlignment="1" applyProtection="1">
      <alignment horizontal="left" vertical="center"/>
      <protection/>
    </xf>
    <xf numFmtId="0" fontId="3" fillId="35" borderId="0" xfId="0" applyFont="1" applyFill="1" applyAlignment="1" applyProtection="1">
      <alignment horizontal="center" vertical="center" textRotation="90" wrapText="1"/>
      <protection/>
    </xf>
    <xf numFmtId="0" fontId="2" fillId="35" borderId="0" xfId="0" applyFont="1" applyFill="1" applyAlignment="1" applyProtection="1">
      <alignment horizontal="center" vertical="center" textRotation="90" wrapText="1"/>
      <protection/>
    </xf>
    <xf numFmtId="0" fontId="3" fillId="35" borderId="0" xfId="0" applyFont="1" applyFill="1" applyAlignment="1" applyProtection="1">
      <alignment horizontal="center" vertical="center" wrapText="1"/>
      <protection/>
    </xf>
    <xf numFmtId="0" fontId="20" fillId="35" borderId="0" xfId="0" applyNumberFormat="1" applyFont="1" applyFill="1" applyBorder="1" applyAlignment="1" applyProtection="1">
      <alignment horizontal="center" vertical="center"/>
      <protection/>
    </xf>
    <xf numFmtId="0" fontId="2" fillId="0" borderId="0" xfId="52" applyFont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Alignment="1">
      <alignment horizontal="justify" vertical="center"/>
      <protection/>
    </xf>
    <xf numFmtId="0" fontId="25" fillId="0" borderId="0" xfId="52" applyFont="1">
      <alignment/>
      <protection/>
    </xf>
    <xf numFmtId="0" fontId="4" fillId="0" borderId="0" xfId="52" applyFont="1" applyAlignment="1">
      <alignment horizontal="left" indent="3"/>
      <protection/>
    </xf>
    <xf numFmtId="0" fontId="18" fillId="0" borderId="0" xfId="52" applyFont="1" applyAlignment="1">
      <alignment horizontal="left" indent="3"/>
      <protection/>
    </xf>
    <xf numFmtId="0" fontId="2" fillId="0" borderId="19" xfId="55" applyFont="1" applyBorder="1" applyAlignment="1">
      <alignment horizontal="left" vertical="center" wrapText="1"/>
      <protection/>
    </xf>
    <xf numFmtId="0" fontId="2" fillId="0" borderId="19" xfId="55" applyFont="1" applyBorder="1" applyAlignment="1">
      <alignment horizontal="center" vertical="center" wrapText="1"/>
      <protection/>
    </xf>
    <xf numFmtId="0" fontId="89" fillId="0" borderId="19" xfId="55" applyFont="1" applyBorder="1" applyAlignment="1">
      <alignment horizontal="center" vertical="center"/>
      <protection/>
    </xf>
    <xf numFmtId="0" fontId="90" fillId="0" borderId="19" xfId="55" applyFont="1" applyBorder="1" applyAlignment="1">
      <alignment horizontal="center" vertical="center"/>
      <protection/>
    </xf>
    <xf numFmtId="0" fontId="91" fillId="0" borderId="19" xfId="55" applyFont="1" applyBorder="1" applyAlignment="1">
      <alignment horizontal="center" vertical="center"/>
      <protection/>
    </xf>
    <xf numFmtId="0" fontId="0" fillId="0" borderId="19" xfId="55" applyFont="1" applyBorder="1" applyAlignment="1">
      <alignment horizontal="center" vertical="center" wrapText="1"/>
      <protection/>
    </xf>
    <xf numFmtId="0" fontId="0" fillId="0" borderId="20" xfId="55" applyFont="1" applyBorder="1" applyAlignment="1">
      <alignment horizontal="center" vertical="center" wrapText="1"/>
      <protection/>
    </xf>
    <xf numFmtId="0" fontId="0" fillId="0" borderId="14" xfId="55" applyNumberFormat="1" applyFont="1" applyFill="1" applyBorder="1" applyAlignment="1" applyProtection="1">
      <alignment horizontal="center" vertical="center"/>
      <protection/>
    </xf>
    <xf numFmtId="0" fontId="0" fillId="36" borderId="12" xfId="55" applyFont="1" applyFill="1" applyBorder="1" applyAlignment="1">
      <alignment horizontal="center" vertical="center" wrapText="1"/>
      <protection/>
    </xf>
    <xf numFmtId="0" fontId="92" fillId="36" borderId="14" xfId="55" applyFont="1" applyFill="1" applyBorder="1" applyAlignment="1">
      <alignment horizontal="center" vertical="center"/>
      <protection/>
    </xf>
    <xf numFmtId="0" fontId="0" fillId="0" borderId="14" xfId="55" applyFont="1" applyFill="1" applyBorder="1" applyAlignment="1">
      <alignment horizontal="center" vertical="center" wrapText="1"/>
      <protection/>
    </xf>
    <xf numFmtId="0" fontId="92" fillId="0" borderId="14" xfId="55" applyFont="1" applyFill="1" applyBorder="1" applyAlignment="1">
      <alignment horizontal="center" vertical="center"/>
      <protection/>
    </xf>
    <xf numFmtId="0" fontId="0" fillId="36" borderId="14" xfId="55" applyFont="1" applyFill="1" applyBorder="1" applyAlignment="1">
      <alignment wrapText="1"/>
      <protection/>
    </xf>
    <xf numFmtId="0" fontId="12" fillId="36" borderId="14" xfId="55" applyFont="1" applyFill="1" applyBorder="1" applyAlignment="1">
      <alignment horizontal="center" vertical="center" wrapText="1"/>
      <protection/>
    </xf>
    <xf numFmtId="0" fontId="0" fillId="36" borderId="14" xfId="55" applyFont="1" applyFill="1" applyBorder="1" applyAlignment="1">
      <alignment horizontal="center" vertical="center" wrapText="1"/>
      <protection/>
    </xf>
    <xf numFmtId="0" fontId="0" fillId="36" borderId="14" xfId="55" applyFont="1" applyFill="1" applyBorder="1" applyAlignment="1">
      <alignment horizontal="left" vertical="center" wrapText="1"/>
      <protection/>
    </xf>
    <xf numFmtId="0" fontId="92" fillId="34" borderId="14" xfId="55" applyFont="1" applyFill="1" applyBorder="1" applyAlignment="1" applyProtection="1">
      <alignment horizontal="center" vertical="center"/>
      <protection locked="0"/>
    </xf>
    <xf numFmtId="0" fontId="0" fillId="36" borderId="14" xfId="55" applyFont="1" applyFill="1" applyBorder="1" applyAlignment="1">
      <alignment horizontal="left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92" fillId="0" borderId="14" xfId="55" applyFont="1" applyFill="1" applyBorder="1" applyAlignment="1" applyProtection="1">
      <alignment horizontal="center" vertical="center"/>
      <protection locked="0"/>
    </xf>
    <xf numFmtId="0" fontId="0" fillId="36" borderId="14" xfId="55" applyFont="1" applyFill="1" applyBorder="1" applyAlignment="1">
      <alignment vertical="center" wrapText="1"/>
      <protection/>
    </xf>
    <xf numFmtId="0" fontId="92" fillId="0" borderId="17" xfId="55" applyFont="1" applyBorder="1" applyAlignment="1">
      <alignment horizontal="center" vertical="center"/>
      <protection/>
    </xf>
    <xf numFmtId="0" fontId="92" fillId="0" borderId="18" xfId="55" applyFont="1" applyBorder="1" applyAlignment="1">
      <alignment horizontal="center" vertical="center"/>
      <protection/>
    </xf>
    <xf numFmtId="0" fontId="0" fillId="0" borderId="14" xfId="55" applyFont="1" applyBorder="1" applyAlignment="1">
      <alignment horizontal="left" vertical="center" wrapText="1"/>
      <protection/>
    </xf>
    <xf numFmtId="0" fontId="12" fillId="0" borderId="14" xfId="55" applyFont="1" applyBorder="1" applyAlignment="1">
      <alignment horizontal="center" vertical="center" wrapText="1"/>
      <protection/>
    </xf>
    <xf numFmtId="0" fontId="92" fillId="0" borderId="14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lef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92" fillId="0" borderId="10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left" vertical="center" wrapText="1"/>
      <protection/>
    </xf>
    <xf numFmtId="0" fontId="2" fillId="0" borderId="21" xfId="55" applyFont="1" applyBorder="1" applyAlignment="1">
      <alignment horizontal="center" vertical="center" wrapText="1"/>
      <protection/>
    </xf>
    <xf numFmtId="0" fontId="89" fillId="0" borderId="21" xfId="55" applyFont="1" applyBorder="1" applyAlignment="1">
      <alignment horizontal="center" vertical="center"/>
      <protection/>
    </xf>
    <xf numFmtId="0" fontId="11" fillId="0" borderId="22" xfId="55" applyFont="1" applyFill="1" applyBorder="1" applyAlignment="1" applyProtection="1">
      <alignment horizontal="center" vertical="top"/>
      <protection/>
    </xf>
    <xf numFmtId="0" fontId="11" fillId="0" borderId="19" xfId="55" applyFont="1" applyBorder="1" applyAlignment="1">
      <alignment horizontal="center" vertical="center" wrapText="1"/>
      <protection/>
    </xf>
    <xf numFmtId="0" fontId="0" fillId="0" borderId="19" xfId="55" applyFont="1" applyBorder="1" applyAlignment="1">
      <alignment horizontal="right" vertical="center" wrapText="1"/>
      <protection/>
    </xf>
    <xf numFmtId="0" fontId="0" fillId="0" borderId="19" xfId="55" applyFont="1" applyBorder="1" applyAlignment="1">
      <alignment horizontal="center" vertical="center"/>
      <protection/>
    </xf>
    <xf numFmtId="0" fontId="92" fillId="0" borderId="19" xfId="55" applyFont="1" applyBorder="1" applyAlignment="1">
      <alignment horizontal="center" vertical="center"/>
      <protection/>
    </xf>
    <xf numFmtId="0" fontId="0" fillId="0" borderId="23" xfId="55" applyFont="1" applyBorder="1" applyAlignment="1">
      <alignment horizontal="right" vertical="center" wrapText="1"/>
      <protection/>
    </xf>
    <xf numFmtId="0" fontId="0" fillId="0" borderId="23" xfId="55" applyFont="1" applyBorder="1" applyAlignment="1">
      <alignment horizontal="center" vertical="center"/>
      <protection/>
    </xf>
    <xf numFmtId="0" fontId="92" fillId="0" borderId="23" xfId="55" applyFont="1" applyBorder="1" applyAlignment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165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" fillId="37" borderId="0" xfId="54" applyNumberFormat="1" applyFont="1" applyFill="1" applyBorder="1" applyAlignment="1" applyProtection="1">
      <alignment horizontal="left" vertical="center"/>
      <protection/>
    </xf>
    <xf numFmtId="0" fontId="9" fillId="0" borderId="0" xfId="54" applyNumberFormat="1" applyFont="1" applyFill="1" applyAlignment="1" applyProtection="1">
      <alignment horizontal="left" vertical="center"/>
      <protection/>
    </xf>
    <xf numFmtId="0" fontId="0" fillId="0" borderId="14" xfId="55" applyFont="1" applyBorder="1" applyAlignment="1">
      <alignment horizontal="center" vertical="center" wrapText="1"/>
      <protection/>
    </xf>
    <xf numFmtId="0" fontId="0" fillId="36" borderId="22" xfId="55" applyFont="1" applyFill="1" applyBorder="1" applyAlignment="1">
      <alignment horizontal="center" vertical="center" wrapText="1"/>
      <protection/>
    </xf>
    <xf numFmtId="0" fontId="0" fillId="36" borderId="24" xfId="55" applyFont="1" applyFill="1" applyBorder="1" applyAlignment="1">
      <alignment horizontal="center" vertical="center" wrapText="1"/>
      <protection/>
    </xf>
    <xf numFmtId="0" fontId="0" fillId="34" borderId="20" xfId="55" applyFont="1" applyFill="1" applyBorder="1" applyAlignment="1" applyProtection="1">
      <alignment horizontal="center" vertical="center" wrapText="1"/>
      <protection locked="0"/>
    </xf>
    <xf numFmtId="0" fontId="0" fillId="34" borderId="25" xfId="55" applyFont="1" applyFill="1" applyBorder="1" applyAlignment="1" applyProtection="1">
      <alignment horizontal="center" vertical="center" wrapText="1"/>
      <protection locked="0"/>
    </xf>
    <xf numFmtId="0" fontId="0" fillId="34" borderId="26" xfId="55" applyFont="1" applyFill="1" applyBorder="1" applyAlignment="1" applyProtection="1">
      <alignment horizontal="center" vertical="center" wrapText="1"/>
      <protection locked="0"/>
    </xf>
    <xf numFmtId="0" fontId="0" fillId="34" borderId="0" xfId="55" applyFont="1" applyFill="1" applyBorder="1" applyAlignment="1" applyProtection="1">
      <alignment horizontal="center" vertical="center" wrapText="1"/>
      <protection locked="0"/>
    </xf>
    <xf numFmtId="0" fontId="0" fillId="34" borderId="22" xfId="55" applyFont="1" applyFill="1" applyBorder="1" applyAlignment="1" applyProtection="1">
      <alignment horizontal="center" vertical="center" wrapText="1"/>
      <protection locked="0"/>
    </xf>
    <xf numFmtId="0" fontId="0" fillId="34" borderId="24" xfId="55" applyFont="1" applyFill="1" applyBorder="1" applyAlignment="1" applyProtection="1">
      <alignment horizontal="center" vertical="center" wrapText="1"/>
      <protection locked="0"/>
    </xf>
    <xf numFmtId="0" fontId="0" fillId="36" borderId="27" xfId="55" applyFont="1" applyFill="1" applyBorder="1" applyAlignment="1">
      <alignment horizontal="center" vertical="center" wrapText="1"/>
      <protection/>
    </xf>
    <xf numFmtId="0" fontId="0" fillId="36" borderId="28" xfId="55" applyFont="1" applyFill="1" applyBorder="1" applyAlignment="1">
      <alignment horizontal="center" vertical="center" wrapText="1"/>
      <protection/>
    </xf>
    <xf numFmtId="0" fontId="32" fillId="0" borderId="14" xfId="54" applyNumberFormat="1" applyFont="1" applyFill="1" applyBorder="1" applyAlignment="1" applyProtection="1">
      <alignment horizontal="left" vertical="center" wrapText="1" indent="2"/>
      <protection/>
    </xf>
    <xf numFmtId="0" fontId="32" fillId="38" borderId="14" xfId="54" applyNumberFormat="1" applyFont="1" applyFill="1" applyBorder="1" applyAlignment="1" applyProtection="1">
      <alignment horizontal="left" vertical="center" wrapText="1" indent="2"/>
      <protection/>
    </xf>
    <xf numFmtId="0" fontId="32" fillId="38" borderId="14" xfId="54" applyNumberFormat="1" applyFont="1" applyFill="1" applyBorder="1" applyAlignment="1" applyProtection="1">
      <alignment horizontal="left" vertical="center" wrapText="1"/>
      <protection/>
    </xf>
    <xf numFmtId="0" fontId="32" fillId="38" borderId="29" xfId="54" applyNumberFormat="1" applyFont="1" applyFill="1" applyBorder="1" applyAlignment="1" applyProtection="1">
      <alignment horizontal="left" vertical="center"/>
      <protection/>
    </xf>
    <xf numFmtId="0" fontId="32" fillId="0" borderId="14" xfId="54" applyNumberFormat="1" applyFont="1" applyFill="1" applyBorder="1" applyAlignment="1" applyProtection="1">
      <alignment horizontal="left" vertical="center" wrapText="1"/>
      <protection/>
    </xf>
    <xf numFmtId="0" fontId="32" fillId="0" borderId="29" xfId="54" applyNumberFormat="1" applyFont="1" applyFill="1" applyBorder="1" applyAlignment="1" applyProtection="1">
      <alignment horizontal="left" vertical="center"/>
      <protection/>
    </xf>
    <xf numFmtId="0" fontId="32" fillId="0" borderId="14" xfId="0" applyNumberFormat="1" applyFont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9" fillId="39" borderId="14" xfId="54" applyNumberFormat="1" applyFont="1" applyFill="1" applyBorder="1" applyAlignment="1" applyProtection="1">
      <alignment horizontal="center" vertical="center" wrapText="1"/>
      <protection/>
    </xf>
    <xf numFmtId="165" fontId="25" fillId="40" borderId="14" xfId="0" applyNumberFormat="1" applyFont="1" applyFill="1" applyBorder="1" applyAlignment="1" applyProtection="1">
      <alignment horizontal="center" vertical="center" wrapText="1"/>
      <protection/>
    </xf>
    <xf numFmtId="165" fontId="9" fillId="40" borderId="30" xfId="54" applyNumberFormat="1" applyFont="1" applyFill="1" applyBorder="1" applyAlignment="1" applyProtection="1">
      <alignment horizontal="center" vertical="center" wrapText="1"/>
      <protection/>
    </xf>
    <xf numFmtId="2" fontId="9" fillId="40" borderId="30" xfId="54" applyNumberFormat="1" applyFont="1" applyFill="1" applyBorder="1" applyAlignment="1" applyProtection="1">
      <alignment horizontal="center" vertical="center" wrapText="1"/>
      <protection/>
    </xf>
    <xf numFmtId="2" fontId="25" fillId="40" borderId="30" xfId="0" applyNumberFormat="1" applyFont="1" applyFill="1" applyBorder="1" applyAlignment="1" applyProtection="1">
      <alignment horizontal="center" vertical="center" wrapText="1"/>
      <protection/>
    </xf>
    <xf numFmtId="165" fontId="9" fillId="40" borderId="29" xfId="54" applyNumberFormat="1" applyFont="1" applyFill="1" applyBorder="1" applyAlignment="1" applyProtection="1">
      <alignment horizontal="center" vertical="center"/>
      <protection/>
    </xf>
    <xf numFmtId="165" fontId="9" fillId="41" borderId="30" xfId="54" applyNumberFormat="1" applyFont="1" applyFill="1" applyBorder="1" applyAlignment="1" applyProtection="1">
      <alignment horizontal="center" vertical="center" wrapText="1"/>
      <protection/>
    </xf>
    <xf numFmtId="168" fontId="9" fillId="40" borderId="14" xfId="54" applyNumberFormat="1" applyFont="1" applyFill="1" applyBorder="1" applyAlignment="1" applyProtection="1">
      <alignment horizontal="center" vertical="center" wrapText="1"/>
      <protection/>
    </xf>
    <xf numFmtId="0" fontId="93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18" fillId="0" borderId="0" xfId="52" applyFont="1" applyAlignment="1">
      <alignment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89" fillId="0" borderId="19" xfId="55" applyFont="1" applyBorder="1" applyAlignment="1">
      <alignment/>
      <protection/>
    </xf>
    <xf numFmtId="0" fontId="89" fillId="0" borderId="27" xfId="55" applyFont="1" applyBorder="1" applyAlignment="1">
      <alignment/>
      <protection/>
    </xf>
    <xf numFmtId="0" fontId="92" fillId="0" borderId="19" xfId="55" applyFont="1" applyBorder="1" applyAlignment="1">
      <alignment/>
      <protection/>
    </xf>
    <xf numFmtId="0" fontId="92" fillId="0" borderId="23" xfId="55" applyFont="1" applyFill="1" applyBorder="1" applyAlignment="1">
      <alignment/>
      <protection/>
    </xf>
    <xf numFmtId="0" fontId="92" fillId="0" borderId="23" xfId="55" applyFont="1" applyBorder="1" applyAlignment="1">
      <alignment/>
      <protection/>
    </xf>
    <xf numFmtId="0" fontId="89" fillId="0" borderId="23" xfId="55" applyFont="1" applyBorder="1" applyAlignment="1">
      <alignment/>
      <protection/>
    </xf>
    <xf numFmtId="0" fontId="89" fillId="0" borderId="0" xfId="55" applyFont="1" applyBorder="1" applyAlignment="1">
      <alignment/>
      <protection/>
    </xf>
    <xf numFmtId="0" fontId="89" fillId="0" borderId="22" xfId="55" applyFont="1" applyBorder="1" applyAlignment="1">
      <alignment/>
      <protection/>
    </xf>
    <xf numFmtId="0" fontId="12" fillId="0" borderId="12" xfId="55" applyFont="1" applyBorder="1" applyAlignment="1">
      <alignment horizontal="left" vertical="center"/>
      <protection/>
    </xf>
    <xf numFmtId="0" fontId="12" fillId="0" borderId="17" xfId="55" applyFont="1" applyBorder="1" applyAlignment="1">
      <alignment horizontal="left" vertical="center"/>
      <protection/>
    </xf>
    <xf numFmtId="0" fontId="89" fillId="0" borderId="32" xfId="55" applyFont="1" applyBorder="1" applyAlignment="1">
      <alignment/>
      <protection/>
    </xf>
    <xf numFmtId="0" fontId="89" fillId="0" borderId="33" xfId="55" applyFont="1" applyBorder="1" applyAlignment="1">
      <alignment/>
      <protection/>
    </xf>
    <xf numFmtId="0" fontId="92" fillId="0" borderId="33" xfId="55" applyFont="1" applyBorder="1" applyAlignment="1">
      <alignment/>
      <protection/>
    </xf>
    <xf numFmtId="0" fontId="89" fillId="0" borderId="20" xfId="55" applyFont="1" applyBorder="1" applyAlignment="1">
      <alignment/>
      <protection/>
    </xf>
    <xf numFmtId="0" fontId="89" fillId="0" borderId="26" xfId="55" applyFont="1" applyBorder="1" applyAlignment="1">
      <alignment/>
      <protection/>
    </xf>
    <xf numFmtId="49" fontId="89" fillId="0" borderId="23" xfId="55" applyNumberFormat="1" applyFont="1" applyBorder="1" applyAlignment="1">
      <alignment/>
      <protection/>
    </xf>
    <xf numFmtId="49" fontId="92" fillId="0" borderId="19" xfId="55" applyNumberFormat="1" applyFont="1" applyBorder="1" applyAlignment="1">
      <alignment/>
      <protection/>
    </xf>
    <xf numFmtId="0" fontId="94" fillId="0" borderId="19" xfId="55" applyFont="1" applyBorder="1" applyAlignment="1">
      <alignment/>
      <protection/>
    </xf>
    <xf numFmtId="0" fontId="0" fillId="34" borderId="20" xfId="55" applyFont="1" applyFill="1" applyBorder="1" applyAlignment="1" applyProtection="1">
      <alignment horizontal="left" vertical="center"/>
      <protection locked="0"/>
    </xf>
    <xf numFmtId="0" fontId="92" fillId="34" borderId="20" xfId="55" applyFont="1" applyFill="1" applyBorder="1" applyAlignment="1" applyProtection="1">
      <alignment horizontal="left"/>
      <protection locked="0"/>
    </xf>
    <xf numFmtId="0" fontId="95" fillId="0" borderId="19" xfId="55" applyFont="1" applyBorder="1" applyAlignment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2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2" fontId="9" fillId="0" borderId="30" xfId="54" applyNumberFormat="1" applyFont="1" applyFill="1" applyBorder="1" applyAlignment="1" applyProtection="1">
      <alignment horizontal="center" vertical="center" wrapText="1"/>
      <protection/>
    </xf>
    <xf numFmtId="2" fontId="25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 quotePrefix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66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96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left" vertical="center" indent="5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97" fillId="0" borderId="19" xfId="55" applyFont="1" applyBorder="1" applyAlignment="1">
      <alignment/>
      <protection/>
    </xf>
    <xf numFmtId="0" fontId="11" fillId="0" borderId="19" xfId="55" applyFont="1" applyFill="1" applyBorder="1" applyAlignment="1" applyProtection="1">
      <alignment horizontal="left" vertical="top"/>
      <protection/>
    </xf>
    <xf numFmtId="0" fontId="0" fillId="34" borderId="27" xfId="55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left" vertical="center" wrapText="1"/>
      <protection/>
    </xf>
    <xf numFmtId="0" fontId="98" fillId="0" borderId="0" xfId="0" applyNumberFormat="1" applyFont="1" applyAlignment="1" applyProtection="1">
      <alignment/>
      <protection/>
    </xf>
    <xf numFmtId="0" fontId="99" fillId="0" borderId="0" xfId="0" applyNumberFormat="1" applyFont="1" applyAlignment="1" applyProtection="1">
      <alignment/>
      <protection/>
    </xf>
    <xf numFmtId="0" fontId="100" fillId="0" borderId="0" xfId="54" applyNumberFormat="1" applyFont="1" applyFill="1" applyAlignment="1" applyProtection="1">
      <alignment horizontal="left" vertical="center"/>
      <protection/>
    </xf>
    <xf numFmtId="0" fontId="101" fillId="0" borderId="0" xfId="0" applyNumberFormat="1" applyFont="1" applyAlignment="1" applyProtection="1">
      <alignment wrapText="1"/>
      <protection/>
    </xf>
    <xf numFmtId="0" fontId="2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0" xfId="54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/>
    </xf>
    <xf numFmtId="0" fontId="18" fillId="0" borderId="14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wrapText="1"/>
      <protection/>
    </xf>
    <xf numFmtId="0" fontId="102" fillId="0" borderId="0" xfId="0" applyNumberFormat="1" applyFont="1" applyFill="1" applyAlignment="1" applyProtection="1">
      <alignment horizontal="left" vertical="center"/>
      <protection/>
    </xf>
    <xf numFmtId="0" fontId="103" fillId="42" borderId="0" xfId="0" applyFont="1" applyFill="1" applyAlignment="1" applyProtection="1">
      <alignment horizontal="center"/>
      <protection/>
    </xf>
    <xf numFmtId="0" fontId="103" fillId="42" borderId="14" xfId="0" applyFont="1" applyFill="1" applyBorder="1" applyAlignment="1" applyProtection="1">
      <alignment horizontal="center"/>
      <protection/>
    </xf>
    <xf numFmtId="0" fontId="103" fillId="42" borderId="12" xfId="0" applyFont="1" applyFill="1" applyBorder="1" applyAlignment="1" applyProtection="1">
      <alignment horizontal="center"/>
      <protection/>
    </xf>
    <xf numFmtId="0" fontId="2" fillId="43" borderId="0" xfId="0" applyNumberFormat="1" applyFont="1" applyFill="1" applyBorder="1" applyAlignment="1" applyProtection="1">
      <alignment horizontal="left" vertical="center" wrapText="1"/>
      <protection/>
    </xf>
    <xf numFmtId="0" fontId="4" fillId="43" borderId="14" xfId="0" applyFont="1" applyFill="1" applyBorder="1" applyAlignment="1" applyProtection="1">
      <alignment horizontal="center" vertical="center" wrapText="1"/>
      <protection/>
    </xf>
    <xf numFmtId="0" fontId="4" fillId="43" borderId="14" xfId="0" applyNumberFormat="1" applyFont="1" applyFill="1" applyBorder="1" applyAlignment="1" applyProtection="1">
      <alignment horizontal="center" vertical="center" wrapText="1"/>
      <protection/>
    </xf>
    <xf numFmtId="0" fontId="0" fillId="43" borderId="0" xfId="0" applyNumberFormat="1" applyFill="1" applyBorder="1" applyAlignment="1" applyProtection="1">
      <alignment/>
      <protection/>
    </xf>
    <xf numFmtId="0" fontId="103" fillId="0" borderId="14" xfId="0" applyFont="1" applyFill="1" applyBorder="1" applyAlignment="1" applyProtection="1">
      <alignment horizontal="center" vertical="center" wrapText="1"/>
      <protection/>
    </xf>
    <xf numFmtId="0" fontId="4" fillId="43" borderId="0" xfId="0" applyFont="1" applyFill="1" applyAlignment="1" applyProtection="1">
      <alignment horizontal="center" vertical="center" wrapText="1"/>
      <protection/>
    </xf>
    <xf numFmtId="0" fontId="2" fillId="43" borderId="14" xfId="0" applyFont="1" applyFill="1" applyBorder="1" applyAlignment="1" applyProtection="1">
      <alignment horizontal="center" vertical="center" wrapText="1"/>
      <protection/>
    </xf>
    <xf numFmtId="0" fontId="4" fillId="43" borderId="0" xfId="0" applyFont="1" applyFill="1" applyBorder="1" applyAlignment="1" applyProtection="1">
      <alignment horizontal="center" vertical="center" wrapText="1"/>
      <protection/>
    </xf>
    <xf numFmtId="0" fontId="103" fillId="0" borderId="0" xfId="0" applyFont="1" applyFill="1" applyAlignment="1" applyProtection="1">
      <alignment horizontal="center" vertical="center" wrapText="1"/>
      <protection/>
    </xf>
    <xf numFmtId="0" fontId="10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0" fillId="43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52" applyBorder="1" applyAlignment="1">
      <alignment horizontal="center" vertical="center" wrapText="1"/>
      <protection/>
    </xf>
    <xf numFmtId="0" fontId="92" fillId="44" borderId="14" xfId="55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/>
    </xf>
    <xf numFmtId="0" fontId="12" fillId="0" borderId="0" xfId="52" applyFont="1" applyAlignment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52" applyFont="1">
      <alignment/>
      <protection/>
    </xf>
    <xf numFmtId="0" fontId="18" fillId="0" borderId="0" xfId="52" applyFont="1" applyAlignment="1">
      <alignment horizontal="right"/>
      <protection/>
    </xf>
    <xf numFmtId="0" fontId="18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0" fillId="0" borderId="0" xfId="52" applyAlignment="1">
      <alignment horizontal="left" indent="3"/>
      <protection/>
    </xf>
    <xf numFmtId="0" fontId="31" fillId="0" borderId="0" xfId="52" applyFont="1" applyAlignment="1">
      <alignment horizontal="right"/>
      <protection/>
    </xf>
    <xf numFmtId="0" fontId="0" fillId="0" borderId="14" xfId="52" applyFont="1" applyBorder="1" applyAlignment="1">
      <alignment horizontal="center"/>
      <protection/>
    </xf>
    <xf numFmtId="0" fontId="0" fillId="0" borderId="0" xfId="52" applyAlignment="1">
      <alignment horizontal="left"/>
      <protection/>
    </xf>
    <xf numFmtId="0" fontId="0" fillId="0" borderId="0" xfId="52" applyFont="1" applyAlignment="1">
      <alignment horizontal="left" indent="2"/>
      <protection/>
    </xf>
    <xf numFmtId="0" fontId="31" fillId="0" borderId="0" xfId="52" applyFont="1" applyAlignment="1">
      <alignment horizontal="center"/>
      <protection/>
    </xf>
    <xf numFmtId="0" fontId="2" fillId="0" borderId="0" xfId="52" applyFont="1" applyAlignment="1">
      <alignment wrapText="1"/>
      <protection/>
    </xf>
    <xf numFmtId="0" fontId="0" fillId="0" borderId="0" xfId="52" applyAlignment="1">
      <alignment wrapText="1"/>
      <protection/>
    </xf>
    <xf numFmtId="167" fontId="0" fillId="0" borderId="14" xfId="52" applyNumberFormat="1" applyBorder="1" applyAlignment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65" fontId="0" fillId="45" borderId="14" xfId="0" applyNumberFormat="1" applyFill="1" applyBorder="1" applyAlignment="1" applyProtection="1">
      <alignment horizontal="center" vertical="center"/>
      <protection/>
    </xf>
    <xf numFmtId="0" fontId="89" fillId="0" borderId="0" xfId="53" applyFont="1" applyAlignment="1">
      <alignment horizontal="center" vertical="top"/>
      <protection/>
    </xf>
    <xf numFmtId="0" fontId="2" fillId="0" borderId="0" xfId="53" applyNumberFormat="1" applyFont="1" applyBorder="1" applyAlignment="1" applyProtection="1">
      <alignment horizontal="center" vertical="top"/>
      <protection/>
    </xf>
    <xf numFmtId="0" fontId="4" fillId="0" borderId="0" xfId="53" applyNumberFormat="1" applyFont="1" applyBorder="1" applyAlignment="1" applyProtection="1">
      <alignment horizontal="left" vertical="top"/>
      <protection/>
    </xf>
    <xf numFmtId="0" fontId="4" fillId="0" borderId="0" xfId="53" applyNumberFormat="1" applyFont="1" applyBorder="1" applyAlignment="1" applyProtection="1">
      <alignment horizontal="center" vertical="top"/>
      <protection/>
    </xf>
    <xf numFmtId="0" fontId="103" fillId="0" borderId="0" xfId="53" applyNumberFormat="1" applyFont="1" applyAlignment="1" applyProtection="1">
      <alignment horizontal="center" vertical="top"/>
      <protection/>
    </xf>
    <xf numFmtId="0" fontId="103" fillId="0" borderId="0" xfId="53" applyFont="1" applyAlignment="1">
      <alignment horizontal="center" vertical="top"/>
      <protection/>
    </xf>
    <xf numFmtId="0" fontId="103" fillId="0" borderId="0" xfId="53" applyFont="1" applyAlignment="1">
      <alignment horizontal="right" vertical="top"/>
      <protection/>
    </xf>
    <xf numFmtId="0" fontId="103" fillId="0" borderId="0" xfId="53" applyFont="1" applyFill="1" applyAlignment="1">
      <alignment horizontal="center" vertical="top"/>
      <protection/>
    </xf>
    <xf numFmtId="0" fontId="103" fillId="43" borderId="0" xfId="53" applyFont="1" applyFill="1" applyAlignment="1">
      <alignment horizontal="center" vertical="top"/>
      <protection/>
    </xf>
    <xf numFmtId="0" fontId="89" fillId="0" borderId="0" xfId="53" applyNumberFormat="1" applyFont="1" applyAlignment="1" applyProtection="1">
      <alignment horizontal="center" vertical="top"/>
      <protection/>
    </xf>
    <xf numFmtId="0" fontId="89" fillId="43" borderId="0" xfId="53" applyFont="1" applyFill="1" applyAlignment="1">
      <alignment horizontal="center" vertical="top"/>
      <protection/>
    </xf>
    <xf numFmtId="0" fontId="103" fillId="0" borderId="15" xfId="53" applyFont="1" applyBorder="1" applyAlignment="1">
      <alignment horizontal="center" vertical="top"/>
      <protection/>
    </xf>
    <xf numFmtId="0" fontId="103" fillId="0" borderId="15" xfId="53" applyFont="1" applyBorder="1" applyAlignment="1">
      <alignment horizontal="center" vertical="top" wrapText="1"/>
      <protection/>
    </xf>
    <xf numFmtId="0" fontId="103" fillId="0" borderId="14" xfId="53" applyFont="1" applyBorder="1" applyAlignment="1">
      <alignment horizontal="center" vertical="top"/>
      <protection/>
    </xf>
    <xf numFmtId="0" fontId="103" fillId="0" borderId="14" xfId="53" applyFont="1" applyBorder="1" applyAlignment="1">
      <alignment horizontal="center" vertical="top" wrapText="1"/>
      <protection/>
    </xf>
    <xf numFmtId="0" fontId="89" fillId="0" borderId="0" xfId="53" applyFont="1" applyAlignment="1">
      <alignment horizontal="center" vertical="top" wrapText="1"/>
      <protection/>
    </xf>
    <xf numFmtId="0" fontId="94" fillId="0" borderId="0" xfId="53" applyFont="1" applyAlignment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9" fillId="0" borderId="14" xfId="56" applyFont="1" applyFill="1" applyBorder="1" applyAlignment="1" applyProtection="1">
      <alignment horizontal="center" vertical="center" wrapText="1"/>
      <protection/>
    </xf>
    <xf numFmtId="0" fontId="3" fillId="0" borderId="14" xfId="56" applyFont="1" applyFill="1" applyBorder="1" applyAlignment="1" applyProtection="1">
      <alignment horizontal="center" vertical="center" wrapText="1"/>
      <protection/>
    </xf>
    <xf numFmtId="0" fontId="3" fillId="0" borderId="14" xfId="56" applyFont="1" applyFill="1" applyBorder="1" applyAlignment="1" applyProtection="1">
      <alignment vertical="top" wrapText="1"/>
      <protection/>
    </xf>
    <xf numFmtId="16" fontId="3" fillId="0" borderId="14" xfId="56" applyNumberFormat="1" applyFont="1" applyFill="1" applyBorder="1" applyAlignment="1" applyProtection="1">
      <alignment horizontal="center" vertical="center" wrapText="1"/>
      <protection/>
    </xf>
    <xf numFmtId="0" fontId="3" fillId="0" borderId="14" xfId="56" applyFont="1" applyFill="1" applyBorder="1" applyAlignment="1" applyProtection="1">
      <alignment horizontal="left" vertical="center" wrapText="1"/>
      <protection/>
    </xf>
    <xf numFmtId="0" fontId="3" fillId="0" borderId="14" xfId="56" applyFont="1" applyFill="1" applyBorder="1" applyAlignment="1" applyProtection="1">
      <alignment wrapText="1"/>
      <protection/>
    </xf>
    <xf numFmtId="0" fontId="0" fillId="0" borderId="0" xfId="0" applyFont="1" applyFill="1" applyAlignment="1">
      <alignment/>
    </xf>
    <xf numFmtId="0" fontId="18" fillId="0" borderId="0" xfId="56" applyFont="1" applyFill="1" applyProtection="1">
      <alignment/>
      <protection/>
    </xf>
    <xf numFmtId="0" fontId="12" fillId="0" borderId="0" xfId="56" applyFont="1" applyFill="1" applyAlignment="1" applyProtection="1">
      <alignment horizontal="center" vertical="top"/>
      <protection locked="0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 vertical="center"/>
      <protection locked="0"/>
    </xf>
    <xf numFmtId="168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9" fontId="3" fillId="0" borderId="17" xfId="0" applyNumberFormat="1" applyFont="1" applyFill="1" applyBorder="1" applyAlignment="1" applyProtection="1">
      <alignment horizontal="center" vertical="center" wrapText="1"/>
      <protection/>
    </xf>
    <xf numFmtId="167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46" borderId="14" xfId="0" applyNumberFormat="1" applyFont="1" applyFill="1" applyBorder="1" applyAlignment="1" applyProtection="1">
      <alignment horizontal="center" vertical="center" wrapText="1"/>
      <protection/>
    </xf>
    <xf numFmtId="0" fontId="11" fillId="46" borderId="14" xfId="0" applyNumberFormat="1" applyFont="1" applyFill="1" applyBorder="1" applyAlignment="1" applyProtection="1">
      <alignment horizontal="center" vertical="center" wrapText="1"/>
      <protection/>
    </xf>
    <xf numFmtId="167" fontId="4" fillId="46" borderId="14" xfId="0" applyNumberFormat="1" applyFont="1" applyFill="1" applyBorder="1" applyAlignment="1" applyProtection="1">
      <alignment horizontal="center" vertical="center" wrapText="1"/>
      <protection/>
    </xf>
    <xf numFmtId="0" fontId="11" fillId="46" borderId="14" xfId="57" applyFont="1" applyFill="1" applyBorder="1" applyAlignment="1" applyProtection="1">
      <alignment horizontal="center" vertical="center"/>
      <protection/>
    </xf>
    <xf numFmtId="0" fontId="3" fillId="46" borderId="14" xfId="0" applyFont="1" applyFill="1" applyBorder="1" applyAlignment="1" applyProtection="1">
      <alignment horizontal="center" vertical="center" wrapText="1"/>
      <protection/>
    </xf>
    <xf numFmtId="167" fontId="3" fillId="46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166" fontId="4" fillId="47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7" xfId="54" applyNumberFormat="1" applyFont="1" applyFill="1" applyBorder="1" applyAlignment="1" applyProtection="1">
      <alignment horizontal="center" vertical="center"/>
      <protection/>
    </xf>
    <xf numFmtId="0" fontId="3" fillId="0" borderId="18" xfId="54" applyNumberFormat="1" applyFont="1" applyFill="1" applyBorder="1" applyAlignment="1" applyProtection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/>
      <protection/>
    </xf>
    <xf numFmtId="0" fontId="3" fillId="0" borderId="14" xfId="54" applyNumberFormat="1" applyFont="1" applyFill="1" applyBorder="1" applyAlignment="1" applyProtection="1">
      <alignment horizontal="center" vertical="center"/>
      <protection/>
    </xf>
    <xf numFmtId="0" fontId="3" fillId="0" borderId="12" xfId="54" applyNumberFormat="1" applyFont="1" applyFill="1" applyBorder="1" applyAlignment="1" applyProtection="1">
      <alignment horizontal="center" vertical="center"/>
      <protection/>
    </xf>
    <xf numFmtId="165" fontId="2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168" fontId="25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54" applyNumberFormat="1" applyFont="1" applyFill="1" applyBorder="1" applyAlignment="1" applyProtection="1">
      <alignment horizontal="center" vertical="center"/>
      <protection/>
    </xf>
    <xf numFmtId="165" fontId="9" fillId="0" borderId="30" xfId="54" applyNumberFormat="1" applyFont="1" applyFill="1" applyBorder="1" applyAlignment="1" applyProtection="1">
      <alignment horizontal="center" vertical="center"/>
      <protection/>
    </xf>
    <xf numFmtId="167" fontId="9" fillId="0" borderId="14" xfId="54" applyNumberFormat="1" applyFont="1" applyFill="1" applyBorder="1" applyAlignment="1" applyProtection="1">
      <alignment horizontal="center" vertical="center"/>
      <protection/>
    </xf>
    <xf numFmtId="2" fontId="9" fillId="0" borderId="30" xfId="54" applyNumberFormat="1" applyFont="1" applyFill="1" applyBorder="1" applyAlignment="1" applyProtection="1">
      <alignment horizontal="center" vertical="center"/>
      <protection/>
    </xf>
    <xf numFmtId="2" fontId="25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ill="1" applyAlignment="1" applyProtection="1">
      <alignment/>
      <protection/>
    </xf>
    <xf numFmtId="165" fontId="9" fillId="0" borderId="29" xfId="54" applyNumberFormat="1" applyFont="1" applyFill="1" applyBorder="1" applyAlignment="1" applyProtection="1">
      <alignment horizontal="center" vertical="center"/>
      <protection/>
    </xf>
    <xf numFmtId="168" fontId="9" fillId="0" borderId="29" xfId="54" applyNumberFormat="1" applyFont="1" applyFill="1" applyBorder="1" applyAlignment="1" applyProtection="1">
      <alignment horizontal="center" vertical="center"/>
      <protection/>
    </xf>
    <xf numFmtId="168" fontId="9" fillId="0" borderId="14" xfId="54" applyNumberFormat="1" applyFont="1" applyFill="1" applyBorder="1" applyAlignment="1" applyProtection="1">
      <alignment horizontal="center" vertical="center"/>
      <protection/>
    </xf>
    <xf numFmtId="165" fontId="23" fillId="0" borderId="14" xfId="54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102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14" xfId="54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167" fontId="9" fillId="0" borderId="14" xfId="52" applyNumberFormat="1" applyFont="1" applyBorder="1" applyAlignment="1">
      <alignment horizontal="center" vertical="center"/>
      <protection/>
    </xf>
    <xf numFmtId="0" fontId="18" fillId="0" borderId="0" xfId="52" applyFont="1" applyAlignment="1">
      <alignment horizontal="center" vertical="center"/>
      <protection/>
    </xf>
    <xf numFmtId="0" fontId="0" fillId="0" borderId="0" xfId="52" applyAlignment="1">
      <alignment horizontal="right" indent="1"/>
      <protection/>
    </xf>
    <xf numFmtId="0" fontId="4" fillId="0" borderId="0" xfId="52" applyFont="1" applyAlignment="1">
      <alignment horizontal="left" vertical="center" indent="3"/>
      <protection/>
    </xf>
    <xf numFmtId="0" fontId="9" fillId="0" borderId="0" xfId="52" applyFont="1" applyBorder="1" applyAlignment="1">
      <alignment horizontal="center" vertical="center"/>
      <protection/>
    </xf>
    <xf numFmtId="0" fontId="18" fillId="0" borderId="0" xfId="52" applyFont="1" applyAlignment="1">
      <alignment horizontal="left" vertical="center"/>
      <protection/>
    </xf>
    <xf numFmtId="0" fontId="8" fillId="0" borderId="0" xfId="52" applyFont="1">
      <alignment/>
      <protection/>
    </xf>
    <xf numFmtId="0" fontId="2" fillId="0" borderId="0" xfId="52" applyFont="1" applyAlignment="1">
      <alignment horizontal="center" vertical="center"/>
      <protection/>
    </xf>
    <xf numFmtId="2" fontId="9" fillId="0" borderId="14" xfId="52" applyNumberFormat="1" applyFont="1" applyBorder="1" applyAlignment="1">
      <alignment horizontal="center"/>
      <protection/>
    </xf>
    <xf numFmtId="0" fontId="32" fillId="0" borderId="0" xfId="52" applyFont="1" applyAlignment="1">
      <alignment horizontal="left" indent="3"/>
      <protection/>
    </xf>
    <xf numFmtId="0" fontId="32" fillId="0" borderId="0" xfId="52" applyFont="1" applyAlignment="1">
      <alignment horizontal="left" vertical="center" indent="1"/>
      <protection/>
    </xf>
    <xf numFmtId="0" fontId="39" fillId="48" borderId="14" xfId="56" applyFont="1" applyFill="1" applyBorder="1" applyAlignment="1" applyProtection="1">
      <alignment horizontal="center" vertical="center" wrapText="1"/>
      <protection locked="0"/>
    </xf>
    <xf numFmtId="0" fontId="0" fillId="0" borderId="0" xfId="56" applyFont="1" applyFill="1" applyAlignment="1" applyProtection="1">
      <alignment horizontal="right"/>
      <protection/>
    </xf>
    <xf numFmtId="0" fontId="0" fillId="0" borderId="0" xfId="56" applyFont="1" applyFill="1" applyProtection="1">
      <alignment/>
      <protection/>
    </xf>
    <xf numFmtId="165" fontId="11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03" fillId="0" borderId="0" xfId="53" applyNumberFormat="1" applyFont="1" applyAlignment="1">
      <alignment horizontal="center" vertical="top"/>
      <protection/>
    </xf>
    <xf numFmtId="165" fontId="0" fillId="0" borderId="14" xfId="56" applyNumberFormat="1" applyFont="1" applyFill="1" applyBorder="1" applyAlignment="1" applyProtection="1">
      <alignment horizontal="center" vertical="center" wrapText="1"/>
      <protection/>
    </xf>
    <xf numFmtId="0" fontId="89" fillId="0" borderId="0" xfId="53" applyNumberFormat="1" applyFont="1" applyAlignment="1">
      <alignment horizontal="center" vertical="top"/>
      <protection/>
    </xf>
    <xf numFmtId="0" fontId="103" fillId="0" borderId="0" xfId="53" applyNumberFormat="1" applyFont="1" applyAlignment="1">
      <alignment horizontal="center" vertical="top" wrapText="1"/>
      <protection/>
    </xf>
    <xf numFmtId="167" fontId="103" fillId="0" borderId="0" xfId="53" applyNumberFormat="1" applyFont="1" applyAlignment="1">
      <alignment horizontal="center" vertical="top"/>
      <protection/>
    </xf>
    <xf numFmtId="165" fontId="103" fillId="0" borderId="0" xfId="53" applyNumberFormat="1" applyFont="1" applyAlignment="1">
      <alignment horizontal="center" vertical="top"/>
      <protection/>
    </xf>
    <xf numFmtId="165" fontId="103" fillId="7" borderId="0" xfId="53" applyNumberFormat="1" applyFont="1" applyFill="1" applyAlignment="1">
      <alignment horizontal="center" vertical="top"/>
      <protection/>
    </xf>
    <xf numFmtId="0" fontId="89" fillId="0" borderId="16" xfId="53" applyFont="1" applyBorder="1" applyAlignment="1">
      <alignment horizontal="center" vertical="top"/>
      <protection/>
    </xf>
    <xf numFmtId="0" fontId="89" fillId="0" borderId="11" xfId="53" applyFont="1" applyBorder="1" applyAlignment="1">
      <alignment horizontal="center" vertical="top"/>
      <protection/>
    </xf>
    <xf numFmtId="165" fontId="3" fillId="46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 vertical="center" wrapText="1"/>
      <protection/>
    </xf>
    <xf numFmtId="0" fontId="2" fillId="43" borderId="0" xfId="52" applyFont="1" applyFill="1" applyAlignment="1" applyProtection="1">
      <alignment horizontal="center" vertical="center" wrapText="1"/>
      <protection/>
    </xf>
    <xf numFmtId="0" fontId="0" fillId="0" borderId="0" xfId="52" applyFont="1" applyFill="1" applyAlignment="1" applyProtection="1">
      <alignment horizontal="center" vertical="center" wrapText="1"/>
      <protection/>
    </xf>
    <xf numFmtId="0" fontId="0" fillId="0" borderId="0" xfId="52" applyFont="1" applyFill="1" applyAlignment="1" applyProtection="1">
      <alignment horizontal="left" vertical="center"/>
      <protection/>
    </xf>
    <xf numFmtId="0" fontId="0" fillId="43" borderId="0" xfId="52" applyFont="1" applyFill="1" applyAlignment="1" applyProtection="1">
      <alignment horizontal="center" vertical="center" wrapText="1"/>
      <protection/>
    </xf>
    <xf numFmtId="0" fontId="12" fillId="0" borderId="0" xfId="52" applyFont="1" applyFill="1" applyAlignment="1" applyProtection="1">
      <alignment horizontal="left" vertical="center" indent="1"/>
      <protection/>
    </xf>
    <xf numFmtId="0" fontId="0" fillId="0" borderId="0" xfId="52" applyNumberFormat="1" applyFont="1" applyFill="1" applyBorder="1" applyAlignment="1" applyProtection="1">
      <alignment horizontal="center" vertical="center"/>
      <protection/>
    </xf>
    <xf numFmtId="0" fontId="3" fillId="0" borderId="0" xfId="52" applyFont="1" applyFill="1" applyAlignment="1" applyProtection="1">
      <alignment horizontal="center" vertical="center" wrapText="1"/>
      <protection/>
    </xf>
    <xf numFmtId="0" fontId="10" fillId="0" borderId="0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52" applyFont="1" applyFill="1" applyAlignment="1" applyProtection="1">
      <alignment horizontal="center" vertical="center" wrapText="1"/>
      <protection/>
    </xf>
    <xf numFmtId="2" fontId="4" fillId="0" borderId="0" xfId="52" applyNumberFormat="1" applyFont="1" applyFill="1" applyAlignment="1" applyProtection="1">
      <alignment horizontal="center" vertical="center" wrapText="1"/>
      <protection/>
    </xf>
    <xf numFmtId="0" fontId="10" fillId="43" borderId="0" xfId="52" applyFont="1" applyFill="1" applyAlignment="1" applyProtection="1">
      <alignment horizontal="center" vertical="center" wrapText="1"/>
      <protection/>
    </xf>
    <xf numFmtId="0" fontId="10" fillId="0" borderId="0" xfId="52" applyFont="1" applyFill="1" applyAlignment="1" applyProtection="1">
      <alignment horizontal="center" vertical="center" wrapText="1"/>
      <protection/>
    </xf>
    <xf numFmtId="0" fontId="3" fillId="0" borderId="0" xfId="52" applyFont="1" applyFill="1" applyAlignment="1" applyProtection="1">
      <alignment horizontal="left" textRotation="90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14" xfId="52" applyFont="1" applyFill="1" applyBorder="1" applyAlignment="1" applyProtection="1">
      <alignment horizontal="center" vertical="center"/>
      <protection/>
    </xf>
    <xf numFmtId="0" fontId="4" fillId="0" borderId="14" xfId="52" applyFont="1" applyFill="1" applyBorder="1" applyAlignment="1" applyProtection="1">
      <alignment horizontal="center" vertical="center" wrapText="1"/>
      <protection/>
    </xf>
    <xf numFmtId="0" fontId="0" fillId="0" borderId="0" xfId="52" applyFill="1" applyAlignment="1" applyProtection="1">
      <alignment horizontal="center" vertical="center" wrapText="1"/>
      <protection/>
    </xf>
    <xf numFmtId="0" fontId="3" fillId="0" borderId="0" xfId="52" applyFont="1" applyFill="1" applyAlignment="1" applyProtection="1">
      <alignment horizontal="center" vertical="center" textRotation="90" wrapText="1"/>
      <protection/>
    </xf>
    <xf numFmtId="0" fontId="4" fillId="43" borderId="14" xfId="52" applyFont="1" applyFill="1" applyBorder="1" applyAlignment="1" applyProtection="1">
      <alignment horizontal="center" vertical="center" wrapText="1"/>
      <protection/>
    </xf>
    <xf numFmtId="0" fontId="23" fillId="0" borderId="0" xfId="52" applyNumberFormat="1" applyFont="1" applyFill="1" applyBorder="1" applyAlignment="1" applyProtection="1">
      <alignment horizontal="center" vertical="center"/>
      <protection/>
    </xf>
    <xf numFmtId="0" fontId="20" fillId="0" borderId="0" xfId="52" applyNumberFormat="1" applyFont="1" applyFill="1" applyBorder="1" applyAlignment="1" applyProtection="1">
      <alignment horizontal="center" vertical="center"/>
      <protection/>
    </xf>
    <xf numFmtId="0" fontId="8" fillId="0" borderId="0" xfId="52" applyNumberFormat="1" applyFont="1" applyFill="1" applyBorder="1" applyAlignment="1" applyProtection="1">
      <alignment horizontal="center" vertical="center"/>
      <protection/>
    </xf>
    <xf numFmtId="0" fontId="2" fillId="0" borderId="14" xfId="52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/>
      <protection/>
    </xf>
    <xf numFmtId="0" fontId="4" fillId="0" borderId="0" xfId="52" applyNumberFormat="1" applyFont="1" applyFill="1" applyBorder="1" applyAlignment="1" applyProtection="1">
      <alignment horizontal="right" vertical="center"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4" fillId="0" borderId="0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Fill="1" applyBorder="1" applyAlignment="1" applyProtection="1">
      <alignment/>
      <protection/>
    </xf>
    <xf numFmtId="0" fontId="0" fillId="0" borderId="0" xfId="52" applyFill="1" applyBorder="1" applyAlignment="1" applyProtection="1">
      <alignment/>
      <protection/>
    </xf>
    <xf numFmtId="0" fontId="3" fillId="0" borderId="0" xfId="52" applyNumberFormat="1" applyFont="1" applyFill="1" applyBorder="1" applyAlignment="1" applyProtection="1">
      <alignment horizontal="left"/>
      <protection/>
    </xf>
    <xf numFmtId="0" fontId="11" fillId="0" borderId="0" xfId="52" applyNumberFormat="1" applyFont="1" applyFill="1" applyBorder="1" applyAlignment="1" applyProtection="1">
      <alignment horizontal="right" vertical="center"/>
      <protection/>
    </xf>
    <xf numFmtId="0" fontId="10" fillId="0" borderId="0" xfId="52" applyNumberFormat="1" applyFont="1" applyFill="1" applyBorder="1" applyAlignment="1" applyProtection="1">
      <alignment horizontal="center" vertical="top"/>
      <protection/>
    </xf>
    <xf numFmtId="0" fontId="10" fillId="0" borderId="0" xfId="52" applyFont="1" applyFill="1" applyBorder="1" applyAlignment="1" applyProtection="1">
      <alignment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2" fillId="0" borderId="0" xfId="52" applyNumberFormat="1" applyFont="1" applyFill="1" applyBorder="1" applyAlignment="1" applyProtection="1">
      <alignment horizontal="center" vertical="top"/>
      <protection/>
    </xf>
    <xf numFmtId="0" fontId="4" fillId="43" borderId="0" xfId="52" applyFont="1" applyFill="1" applyAlignment="1" applyProtection="1">
      <alignment horizontal="center" vertical="center" wrapText="1"/>
      <protection/>
    </xf>
    <xf numFmtId="2" fontId="4" fillId="47" borderId="14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89" fillId="0" borderId="0" xfId="53" applyNumberFormat="1" applyFont="1" applyAlignment="1">
      <alignment horizontal="center" vertical="top"/>
      <protection/>
    </xf>
    <xf numFmtId="0" fontId="11" fillId="0" borderId="0" xfId="0" applyNumberFormat="1" applyFont="1" applyBorder="1" applyAlignment="1" applyProtection="1">
      <alignment vertical="center"/>
      <protection/>
    </xf>
    <xf numFmtId="167" fontId="89" fillId="0" borderId="0" xfId="53" applyNumberFormat="1" applyFont="1" applyAlignment="1">
      <alignment horizontal="center" vertical="top"/>
      <protection/>
    </xf>
    <xf numFmtId="0" fontId="103" fillId="0" borderId="14" xfId="0" applyFont="1" applyBorder="1" applyAlignment="1" applyProtection="1">
      <alignment horizontal="center" vertical="top"/>
      <protection locked="0"/>
    </xf>
    <xf numFmtId="0" fontId="41" fillId="0" borderId="14" xfId="0" applyFont="1" applyBorder="1" applyAlignment="1" applyProtection="1">
      <alignment horizontal="center" vertical="top"/>
      <protection locked="0"/>
    </xf>
    <xf numFmtId="0" fontId="103" fillId="0" borderId="14" xfId="0" applyFont="1" applyBorder="1" applyAlignment="1" applyProtection="1">
      <alignment horizontal="center" vertical="top" wrapText="1"/>
      <protection locked="0"/>
    </xf>
    <xf numFmtId="0" fontId="89" fillId="0" borderId="0" xfId="53" applyFont="1" applyAlignment="1" applyProtection="1">
      <alignment horizontal="center" vertical="top"/>
      <protection locked="0"/>
    </xf>
    <xf numFmtId="0" fontId="41" fillId="0" borderId="14" xfId="0" applyFont="1" applyBorder="1" applyAlignment="1" applyProtection="1">
      <alignment horizontal="center" vertical="center" wrapText="1"/>
      <protection locked="0"/>
    </xf>
    <xf numFmtId="0" fontId="41" fillId="49" borderId="14" xfId="0" applyFont="1" applyFill="1" applyBorder="1" applyAlignment="1" applyProtection="1">
      <alignment horizontal="center" vertical="center" wrapText="1"/>
      <protection locked="0"/>
    </xf>
    <xf numFmtId="0" fontId="103" fillId="0" borderId="14" xfId="0" applyFont="1" applyBorder="1" applyAlignment="1" applyProtection="1">
      <alignment horizontal="center" vertical="center" wrapText="1"/>
      <protection locked="0"/>
    </xf>
    <xf numFmtId="0" fontId="103" fillId="49" borderId="14" xfId="0" applyFont="1" applyFill="1" applyBorder="1" applyAlignment="1" applyProtection="1">
      <alignment horizontal="center" vertical="center" wrapText="1"/>
      <protection locked="0"/>
    </xf>
    <xf numFmtId="21" fontId="0" fillId="0" borderId="14" xfId="0" applyNumberFormat="1" applyBorder="1" applyAlignment="1" applyProtection="1">
      <alignment horizontal="center" vertical="center" wrapText="1"/>
      <protection locked="0"/>
    </xf>
    <xf numFmtId="167" fontId="0" fillId="0" borderId="14" xfId="0" applyNumberFormat="1" applyBorder="1" applyAlignment="1" applyProtection="1">
      <alignment horizontal="center" vertical="center" wrapText="1"/>
      <protection locked="0"/>
    </xf>
    <xf numFmtId="176" fontId="103" fillId="0" borderId="0" xfId="53" applyNumberFormat="1" applyFont="1" applyAlignment="1" applyProtection="1">
      <alignment horizontal="center" vertical="center"/>
      <protection locked="0"/>
    </xf>
    <xf numFmtId="165" fontId="103" fillId="0" borderId="0" xfId="53" applyNumberFormat="1" applyFont="1" applyAlignment="1" applyProtection="1">
      <alignment horizontal="center" vertical="center"/>
      <protection locked="0"/>
    </xf>
    <xf numFmtId="0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4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0" xfId="0" applyNumberFormat="1" applyFill="1" applyAlignment="1" applyProtection="1">
      <alignment horizontal="center" vertical="center" wrapText="1"/>
      <protection locked="0"/>
    </xf>
    <xf numFmtId="2" fontId="4" fillId="46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43" borderId="14" xfId="0" applyFont="1" applyFill="1" applyBorder="1" applyAlignment="1" applyProtection="1">
      <alignment horizontal="center" vertical="center" wrapText="1"/>
      <protection locked="0"/>
    </xf>
    <xf numFmtId="0" fontId="0" fillId="43" borderId="0" xfId="0" applyNumberFormat="1" applyFill="1" applyAlignment="1" applyProtection="1">
      <alignment/>
      <protection locked="0"/>
    </xf>
    <xf numFmtId="167" fontId="4" fillId="46" borderId="14" xfId="0" applyNumberFormat="1" applyFont="1" applyFill="1" applyBorder="1" applyAlignment="1" applyProtection="1">
      <alignment horizontal="center" vertical="center" wrapText="1"/>
      <protection locked="0"/>
    </xf>
    <xf numFmtId="167" fontId="3" fillId="46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36" borderId="14" xfId="57" applyFont="1" applyFill="1" applyBorder="1" applyAlignment="1" applyProtection="1">
      <alignment horizontal="center" vertical="center"/>
      <protection locked="0"/>
    </xf>
    <xf numFmtId="0" fontId="4" fillId="34" borderId="12" xfId="0" applyNumberFormat="1" applyFont="1" applyFill="1" applyBorder="1" applyAlignment="1" applyProtection="1">
      <alignment horizontal="left" vertical="center"/>
      <protection locked="0"/>
    </xf>
    <xf numFmtId="0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0" xfId="52" applyFont="1">
      <alignment/>
      <protection/>
    </xf>
    <xf numFmtId="0" fontId="28" fillId="0" borderId="0" xfId="52" applyFont="1" applyAlignment="1">
      <alignment horizontal="left" vertical="center" indent="1"/>
      <protection/>
    </xf>
    <xf numFmtId="0" fontId="2" fillId="0" borderId="0" xfId="52" applyNumberFormat="1" applyFont="1" applyProtection="1">
      <alignment/>
      <protection/>
    </xf>
    <xf numFmtId="0" fontId="0" fillId="0" borderId="0" xfId="52" applyNumberFormat="1" applyProtection="1">
      <alignment/>
      <protection/>
    </xf>
    <xf numFmtId="0" fontId="3" fillId="0" borderId="0" xfId="52" applyNumberFormat="1" applyFont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167" fontId="9" fillId="0" borderId="30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39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39" borderId="30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54" applyNumberFormat="1" applyFont="1" applyFill="1" applyBorder="1" applyAlignment="1" applyProtection="1">
      <alignment horizontal="left" vertical="center" wrapText="1"/>
      <protection/>
    </xf>
    <xf numFmtId="0" fontId="103" fillId="42" borderId="15" xfId="0" applyFont="1" applyFill="1" applyBorder="1" applyAlignment="1" applyProtection="1">
      <alignment horizontal="center"/>
      <protection/>
    </xf>
    <xf numFmtId="0" fontId="32" fillId="38" borderId="14" xfId="54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2" fontId="9" fillId="40" borderId="41" xfId="54" applyNumberFormat="1" applyFont="1" applyFill="1" applyBorder="1" applyAlignment="1" applyProtection="1">
      <alignment horizontal="center" vertical="center" wrapText="1"/>
      <protection/>
    </xf>
    <xf numFmtId="2" fontId="9" fillId="0" borderId="41" xfId="54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Border="1" applyAlignment="1" applyProtection="1">
      <alignment/>
      <protection/>
    </xf>
    <xf numFmtId="0" fontId="4" fillId="50" borderId="15" xfId="0" applyNumberFormat="1" applyFont="1" applyFill="1" applyBorder="1" applyAlignment="1" applyProtection="1">
      <alignment horizontal="center" vertical="center" wrapText="1"/>
      <protection/>
    </xf>
    <xf numFmtId="0" fontId="25" fillId="40" borderId="30" xfId="0" applyNumberFormat="1" applyFont="1" applyFill="1" applyBorder="1" applyAlignment="1" applyProtection="1">
      <alignment horizontal="center" vertical="center" wrapText="1"/>
      <protection/>
    </xf>
    <xf numFmtId="0" fontId="4" fillId="50" borderId="31" xfId="0" applyNumberFormat="1" applyFont="1" applyFill="1" applyBorder="1" applyAlignment="1" applyProtection="1">
      <alignment horizontal="center" vertical="center" wrapText="1"/>
      <protection/>
    </xf>
    <xf numFmtId="0" fontId="4" fillId="5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 wrapText="1"/>
      <protection/>
    </xf>
    <xf numFmtId="2" fontId="3" fillId="33" borderId="14" xfId="54" applyNumberFormat="1" applyFont="1" applyFill="1" applyBorder="1" applyAlignment="1" applyProtection="1">
      <alignment horizontal="center" vertical="center" wrapText="1"/>
      <protection/>
    </xf>
    <xf numFmtId="1" fontId="3" fillId="33" borderId="14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Alignment="1" applyProtection="1">
      <alignment horizontal="left" vertical="center"/>
      <protection/>
    </xf>
    <xf numFmtId="0" fontId="0" fillId="0" borderId="0" xfId="52" applyNumberFormat="1" applyFont="1" applyFill="1" applyAlignment="1" applyProtection="1">
      <alignment horizontal="left" vertical="center"/>
      <protection/>
    </xf>
    <xf numFmtId="0" fontId="0" fillId="0" borderId="0" xfId="52" applyNumberFormat="1" applyFill="1" applyProtection="1">
      <alignment/>
      <protection/>
    </xf>
    <xf numFmtId="0" fontId="2" fillId="0" borderId="0" xfId="52" applyNumberFormat="1" applyFont="1" applyFill="1" applyAlignment="1" applyProtection="1">
      <alignment horizontal="center" vertical="center" wrapText="1"/>
      <protection/>
    </xf>
    <xf numFmtId="0" fontId="0" fillId="0" borderId="14" xfId="52" applyNumberFormat="1" applyFont="1" applyFill="1" applyBorder="1" applyAlignment="1" applyProtection="1">
      <alignment horizontal="center" vertical="center" wrapText="1"/>
      <protection/>
    </xf>
    <xf numFmtId="0" fontId="0" fillId="0" borderId="14" xfId="52" applyNumberFormat="1" applyFont="1" applyFill="1" applyBorder="1" applyAlignment="1" applyProtection="1">
      <alignment horizontal="left" vertical="center" wrapText="1"/>
      <protection/>
    </xf>
    <xf numFmtId="167" fontId="0" fillId="0" borderId="14" xfId="52" applyNumberFormat="1" applyFont="1" applyFill="1" applyBorder="1" applyAlignment="1" applyProtection="1">
      <alignment horizontal="center" vertical="center" wrapText="1"/>
      <protection/>
    </xf>
    <xf numFmtId="49" fontId="0" fillId="0" borderId="14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52" applyNumberFormat="1" applyFont="1" applyAlignment="1" applyProtection="1">
      <alignment horizontal="left" vertical="center"/>
      <protection/>
    </xf>
    <xf numFmtId="0" fontId="0" fillId="0" borderId="0" xfId="52" applyNumberFormat="1" applyFont="1" applyBorder="1" applyAlignment="1" applyProtection="1">
      <alignment horizontal="center" vertical="center"/>
      <protection/>
    </xf>
    <xf numFmtId="0" fontId="3" fillId="0" borderId="14" xfId="52" applyNumberFormat="1" applyFont="1" applyBorder="1" applyAlignment="1" applyProtection="1">
      <alignment horizontal="center" vertical="center" wrapText="1"/>
      <protection/>
    </xf>
    <xf numFmtId="0" fontId="3" fillId="0" borderId="14" xfId="52" applyNumberFormat="1" applyFont="1" applyBorder="1" applyAlignment="1" applyProtection="1">
      <alignment horizontal="left" vertical="center" wrapText="1" indent="1"/>
      <protection/>
    </xf>
    <xf numFmtId="0" fontId="3" fillId="0" borderId="14" xfId="52" applyNumberFormat="1" applyFont="1" applyBorder="1" applyAlignment="1" applyProtection="1">
      <alignment horizontal="left" vertical="center" wrapText="1"/>
      <protection/>
    </xf>
    <xf numFmtId="0" fontId="3" fillId="0" borderId="14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51" borderId="0" xfId="52" applyFill="1">
      <alignment/>
      <protection/>
    </xf>
    <xf numFmtId="165" fontId="0" fillId="0" borderId="14" xfId="52" applyNumberFormat="1" applyFont="1" applyBorder="1" applyAlignment="1">
      <alignment horizontal="center"/>
      <protection/>
    </xf>
    <xf numFmtId="0" fontId="0" fillId="0" borderId="0" xfId="52" applyFont="1" applyFill="1">
      <alignment/>
      <protection/>
    </xf>
    <xf numFmtId="0" fontId="2" fillId="0" borderId="0" xfId="52" applyFont="1" applyFill="1" applyAlignment="1">
      <alignment wrapText="1"/>
      <protection/>
    </xf>
    <xf numFmtId="0" fontId="0" fillId="0" borderId="0" xfId="52" applyFill="1" applyAlignment="1">
      <alignment wrapText="1"/>
      <protection/>
    </xf>
    <xf numFmtId="0" fontId="0" fillId="0" borderId="0" xfId="52" applyFill="1" applyAlignment="1">
      <alignment horizontal="justify" vertical="center"/>
      <protection/>
    </xf>
    <xf numFmtId="0" fontId="0" fillId="0" borderId="0" xfId="52" applyAlignment="1">
      <alignment horizontal="left" indent="2"/>
      <protection/>
    </xf>
    <xf numFmtId="1" fontId="4" fillId="46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47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29" xfId="0" applyNumberFormat="1" applyFont="1" applyBorder="1" applyAlignment="1" applyProtection="1">
      <alignment horizontal="center" vertical="center" wrapText="1"/>
      <protection/>
    </xf>
    <xf numFmtId="0" fontId="4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2" fontId="4" fillId="0" borderId="14" xfId="52" applyNumberFormat="1" applyFont="1" applyFill="1" applyBorder="1" applyAlignment="1" applyProtection="1">
      <alignment horizontal="center" vertical="center" wrapText="1"/>
      <protection/>
    </xf>
    <xf numFmtId="0" fontId="4" fillId="0" borderId="14" xfId="52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54" applyNumberFormat="1" applyFont="1" applyFill="1" applyBorder="1" applyAlignment="1" applyProtection="1">
      <alignment horizontal="left" vertical="center" wrapText="1" inden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15" xfId="54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 indent="2"/>
      <protection/>
    </xf>
    <xf numFmtId="0" fontId="18" fillId="0" borderId="17" xfId="0" applyNumberFormat="1" applyFont="1" applyFill="1" applyBorder="1" applyAlignment="1" applyProtection="1">
      <alignment horizontal="left" vertical="center" wrapText="1" indent="2"/>
      <protection/>
    </xf>
    <xf numFmtId="0" fontId="18" fillId="0" borderId="18" xfId="0" applyFont="1" applyBorder="1" applyAlignment="1" applyProtection="1">
      <alignment horizontal="left" vertical="center" wrapText="1" indent="2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03" fillId="0" borderId="15" xfId="53" applyFont="1" applyBorder="1" applyAlignment="1">
      <alignment horizontal="center" vertical="top" wrapText="1"/>
      <protection/>
    </xf>
    <xf numFmtId="0" fontId="103" fillId="0" borderId="29" xfId="53" applyFont="1" applyBorder="1" applyAlignment="1">
      <alignment horizontal="center" vertical="top"/>
      <protection/>
    </xf>
    <xf numFmtId="0" fontId="103" fillId="0" borderId="14" xfId="53" applyFont="1" applyBorder="1" applyAlignment="1">
      <alignment horizontal="center" vertical="top" wrapText="1"/>
      <protection/>
    </xf>
    <xf numFmtId="0" fontId="103" fillId="0" borderId="15" xfId="53" applyFont="1" applyBorder="1" applyAlignment="1">
      <alignment horizontal="center" vertical="top"/>
      <protection/>
    </xf>
    <xf numFmtId="0" fontId="4" fillId="0" borderId="14" xfId="53" applyNumberFormat="1" applyFont="1" applyBorder="1" applyAlignment="1" applyProtection="1">
      <alignment horizontal="center" vertical="top"/>
      <protection/>
    </xf>
    <xf numFmtId="0" fontId="103" fillId="0" borderId="14" xfId="53" applyFont="1" applyBorder="1" applyAlignment="1">
      <alignment horizontal="center" vertical="top"/>
      <protection/>
    </xf>
    <xf numFmtId="0" fontId="4" fillId="0" borderId="14" xfId="53" applyNumberFormat="1" applyFont="1" applyBorder="1" applyAlignment="1" applyProtection="1">
      <alignment horizontal="center" vertical="top" wrapText="1"/>
      <protection/>
    </xf>
    <xf numFmtId="0" fontId="103" fillId="0" borderId="42" xfId="53" applyFont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103" fillId="0" borderId="29" xfId="53" applyFont="1" applyBorder="1" applyAlignment="1">
      <alignment horizontal="center" vertical="top" wrapText="1"/>
      <protection/>
    </xf>
    <xf numFmtId="0" fontId="103" fillId="0" borderId="31" xfId="53" applyFont="1" applyBorder="1" applyAlignment="1">
      <alignment horizontal="center" vertical="top" wrapText="1"/>
      <protection/>
    </xf>
    <xf numFmtId="0" fontId="0" fillId="0" borderId="0" xfId="56" applyFont="1" applyFill="1" applyAlignment="1" applyProtection="1">
      <alignment horizontal="center" vertical="top" wrapText="1"/>
      <protection locked="0"/>
    </xf>
    <xf numFmtId="0" fontId="18" fillId="48" borderId="0" xfId="56" applyFont="1" applyFill="1" applyAlignment="1" applyProtection="1">
      <alignment horizontal="center" vertical="center"/>
      <protection locked="0"/>
    </xf>
    <xf numFmtId="0" fontId="39" fillId="0" borderId="0" xfId="56" applyFont="1" applyFill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18" fillId="0" borderId="0" xfId="52" applyFont="1" applyAlignment="1">
      <alignment horizontal="center" vertical="center" wrapText="1"/>
      <protection/>
    </xf>
    <xf numFmtId="0" fontId="32" fillId="0" borderId="0" xfId="52" applyFont="1" applyAlignment="1">
      <alignment horizontal="center" vertical="center" wrapText="1"/>
      <protection/>
    </xf>
    <xf numFmtId="0" fontId="0" fillId="0" borderId="0" xfId="52" applyAlignment="1">
      <alignment horizontal="left" vertical="center" wrapText="1" indent="1"/>
      <protection/>
    </xf>
    <xf numFmtId="0" fontId="0" fillId="0" borderId="15" xfId="52" applyBorder="1" applyAlignment="1">
      <alignment horizontal="center" vertical="center" wrapText="1"/>
      <protection/>
    </xf>
    <xf numFmtId="0" fontId="0" fillId="0" borderId="31" xfId="52" applyBorder="1" applyAlignment="1">
      <alignment horizontal="center" vertical="center" wrapText="1"/>
      <protection/>
    </xf>
    <xf numFmtId="0" fontId="0" fillId="0" borderId="42" xfId="52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43" xfId="52" applyBorder="1" applyAlignment="1">
      <alignment horizontal="center" vertical="center" wrapText="1"/>
      <protection/>
    </xf>
    <xf numFmtId="0" fontId="0" fillId="0" borderId="13" xfId="52" applyBorder="1" applyAlignment="1">
      <alignment horizontal="center" vertical="center" wrapText="1"/>
      <protection/>
    </xf>
    <xf numFmtId="0" fontId="0" fillId="0" borderId="34" xfId="52" applyBorder="1" applyAlignment="1">
      <alignment horizontal="center" vertical="center" wrapText="1"/>
      <protection/>
    </xf>
    <xf numFmtId="0" fontId="0" fillId="0" borderId="44" xfId="52" applyBorder="1" applyAlignment="1">
      <alignment horizontal="center" vertical="center" wrapText="1"/>
      <protection/>
    </xf>
    <xf numFmtId="0" fontId="0" fillId="0" borderId="12" xfId="52" applyBorder="1" applyAlignment="1">
      <alignment horizontal="left" vertical="center" wrapText="1" indent="1"/>
      <protection/>
    </xf>
    <xf numFmtId="0" fontId="0" fillId="0" borderId="17" xfId="52" applyBorder="1" applyAlignment="1">
      <alignment horizontal="left" vertical="center" wrapText="1" indent="1"/>
      <protection/>
    </xf>
    <xf numFmtId="0" fontId="0" fillId="0" borderId="18" xfId="52" applyBorder="1" applyAlignment="1">
      <alignment horizontal="left" vertical="center" wrapText="1" indent="1"/>
      <protection/>
    </xf>
    <xf numFmtId="0" fontId="0" fillId="0" borderId="12" xfId="52" applyFont="1" applyBorder="1" applyAlignment="1">
      <alignment horizontal="left" vertical="center" wrapText="1" indent="1"/>
      <protection/>
    </xf>
    <xf numFmtId="0" fontId="0" fillId="0" borderId="17" xfId="52" applyFont="1" applyBorder="1" applyAlignment="1">
      <alignment horizontal="left" vertical="center" wrapText="1" indent="1"/>
      <protection/>
    </xf>
    <xf numFmtId="0" fontId="0" fillId="0" borderId="18" xfId="52" applyFont="1" applyBorder="1" applyAlignment="1">
      <alignment horizontal="left" vertical="center" wrapText="1" indent="1"/>
      <protection/>
    </xf>
    <xf numFmtId="0" fontId="0" fillId="0" borderId="10" xfId="52" applyNumberFormat="1" applyBorder="1" applyAlignment="1">
      <alignment horizontal="justify" vertical="center" wrapText="1"/>
      <protection/>
    </xf>
    <xf numFmtId="0" fontId="32" fillId="0" borderId="0" xfId="52" applyFont="1" applyAlignment="1">
      <alignment horizont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_Приложение 1 Формы для заполнения ОАО ТРК 07.04.2011.2" xfId="54"/>
    <cellStyle name="Обычный 3" xfId="55"/>
    <cellStyle name="Обычный 4" xfId="56"/>
    <cellStyle name="Обычный_Анкета предприятия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84</xdr:row>
      <xdr:rowOff>95250</xdr:rowOff>
    </xdr:from>
    <xdr:to>
      <xdr:col>10</xdr:col>
      <xdr:colOff>28575</xdr:colOff>
      <xdr:row>104</xdr:row>
      <xdr:rowOff>171450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915400"/>
          <a:ext cx="595312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0</xdr:colOff>
      <xdr:row>118</xdr:row>
      <xdr:rowOff>0</xdr:rowOff>
    </xdr:from>
    <xdr:ext cx="7562850" cy="4752975"/>
    <xdr:sp>
      <xdr:nvSpPr>
        <xdr:cNvPr id="2" name="AutoShape 411"/>
        <xdr:cNvSpPr>
          <a:spLocks noChangeAspect="1"/>
        </xdr:cNvSpPr>
      </xdr:nvSpPr>
      <xdr:spPr>
        <a:xfrm>
          <a:off x="8848725" y="15687675"/>
          <a:ext cx="7562850" cy="475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 editAs="oneCell">
    <xdr:from>
      <xdr:col>1</xdr:col>
      <xdr:colOff>171450</xdr:colOff>
      <xdr:row>84</xdr:row>
      <xdr:rowOff>95250</xdr:rowOff>
    </xdr:from>
    <xdr:to>
      <xdr:col>10</xdr:col>
      <xdr:colOff>28575</xdr:colOff>
      <xdr:row>104</xdr:row>
      <xdr:rowOff>171450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915400"/>
          <a:ext cx="595312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115</xdr:row>
      <xdr:rowOff>133350</xdr:rowOff>
    </xdr:from>
    <xdr:to>
      <xdr:col>10</xdr:col>
      <xdr:colOff>257175</xdr:colOff>
      <xdr:row>120</xdr:row>
      <xdr:rowOff>161925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15220950"/>
          <a:ext cx="5953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0</xdr:colOff>
      <xdr:row>116</xdr:row>
      <xdr:rowOff>0</xdr:rowOff>
    </xdr:from>
    <xdr:ext cx="7562850" cy="4752975"/>
    <xdr:sp>
      <xdr:nvSpPr>
        <xdr:cNvPr id="5" name="AutoShape 411"/>
        <xdr:cNvSpPr>
          <a:spLocks noChangeAspect="1"/>
        </xdr:cNvSpPr>
      </xdr:nvSpPr>
      <xdr:spPr>
        <a:xfrm>
          <a:off x="8848725" y="15287625"/>
          <a:ext cx="7562850" cy="475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 editAs="oneCell">
    <xdr:from>
      <xdr:col>1</xdr:col>
      <xdr:colOff>200025</xdr:colOff>
      <xdr:row>113</xdr:row>
      <xdr:rowOff>133350</xdr:rowOff>
    </xdr:from>
    <xdr:to>
      <xdr:col>10</xdr:col>
      <xdr:colOff>38100</xdr:colOff>
      <xdr:row>115</xdr:row>
      <xdr:rowOff>19050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4820900"/>
          <a:ext cx="5934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0_&#1054;&#1054;&#1054;_&#1048;&#1085;&#1074;&#1077;&#1089;&#1090;_&#1043;&#1088;&#1072;&#1076;_&#1057;&#1090;&#1088;&#1086;&#1081;_&#1053;&#1072;&#1076;.&#1050;&#1072;&#1095;._&#1054;&#1090;&#1095;&#1077;&#1090;_&#1079;&#1072;_2014&#1075;.8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Форма.1.1"/>
      <sheetName val="Форма.1.2"/>
      <sheetName val="Форма.1.3"/>
      <sheetName val="Форма.6.1"/>
      <sheetName val="Форма.6.2"/>
      <sheetName val="Форма.6.3"/>
      <sheetName val="Форма.6.4"/>
      <sheetName val="Форма.3.1"/>
      <sheetName val="Форма.3.2"/>
      <sheetName val="Форма.3.3"/>
      <sheetName val="Форма.7.1"/>
      <sheetName val="Форма.7.2"/>
      <sheetName val="Форма.8.1"/>
      <sheetName val="Форма 8.3"/>
      <sheetName val="Пояснительная записка"/>
      <sheetName val="Факт_План"/>
      <sheetName val="Анкета.2"/>
      <sheetName val="Анкета.2 (2)"/>
      <sheetName val="Лист3"/>
    </sheetNames>
    <sheetDataSet>
      <sheetData sheetId="0">
        <row r="5">
          <cell r="C5" t="str">
            <v>ООО "ИнвестГрадСтрой"</v>
          </cell>
          <cell r="I5">
            <v>2014</v>
          </cell>
        </row>
        <row r="9">
          <cell r="B9">
            <v>1</v>
          </cell>
          <cell r="C9" t="str">
            <v>Форма 1.1</v>
          </cell>
          <cell r="D9" t="str">
            <v>Журнал учета текущей информации о прекращении передачи электрической энергии для потребителей услуг электросетевой организации</v>
          </cell>
          <cell r="H9">
            <v>2</v>
          </cell>
          <cell r="I9">
            <v>1</v>
          </cell>
        </row>
        <row r="10">
          <cell r="B10">
            <v>2</v>
          </cell>
          <cell r="C10" t="str">
            <v>Форма 1.2</v>
          </cell>
          <cell r="D10" t="str">
            <v>Расчет показателя средней продолжительности прекращений передачи электрической энергии</v>
          </cell>
          <cell r="H10">
            <v>3</v>
          </cell>
          <cell r="I10">
            <v>1</v>
          </cell>
        </row>
        <row r="11">
          <cell r="B11">
            <v>3</v>
          </cell>
          <cell r="C11" t="str">
            <v>Форма 1.3</v>
          </cell>
          <cell r="D11" t="str">
            <v>Предложения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</v>
          </cell>
          <cell r="H11">
            <v>4</v>
          </cell>
          <cell r="I11">
            <v>1</v>
          </cell>
        </row>
        <row r="12">
          <cell r="B12">
            <v>4</v>
          </cell>
          <cell r="C12" t="str">
            <v>Форма 6.1</v>
          </cell>
          <cell r="D12" t="str">
            <v>Расчет значения индикатора информативности</v>
          </cell>
          <cell r="H12">
            <v>5</v>
          </cell>
          <cell r="I12">
            <v>2</v>
          </cell>
        </row>
        <row r="13">
          <cell r="B13">
            <v>5</v>
          </cell>
          <cell r="C13" t="str">
            <v>Форма 6.2</v>
          </cell>
          <cell r="D13" t="str">
            <v>Расчет значения индикатора исполнительности</v>
          </cell>
          <cell r="H13">
            <v>7</v>
          </cell>
          <cell r="I13">
            <v>2</v>
          </cell>
        </row>
        <row r="14">
          <cell r="B14">
            <v>6</v>
          </cell>
          <cell r="C14" t="str">
            <v>Форма 6.3</v>
          </cell>
          <cell r="D14" t="str">
            <v>Расчет значения индикатора результативности обратной связи</v>
          </cell>
          <cell r="H14">
            <v>9</v>
          </cell>
          <cell r="I14">
            <v>2</v>
          </cell>
        </row>
        <row r="15">
          <cell r="B15">
            <v>7</v>
          </cell>
          <cell r="C15" t="str">
            <v>Форма 6.4</v>
          </cell>
          <cell r="D15" t="str">
            <v>Предложения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</v>
          </cell>
          <cell r="H15">
            <v>11</v>
          </cell>
          <cell r="I15">
            <v>1</v>
          </cell>
        </row>
        <row r="16">
          <cell r="B16">
            <v>8</v>
          </cell>
          <cell r="C16" t="str">
            <v>Форма 7.1</v>
          </cell>
          <cell r="D16" t="str">
            <v>Показатели уровня надежности и уровня качества оказываемых услуг электросетевой организации</v>
          </cell>
          <cell r="H16">
            <v>12</v>
          </cell>
          <cell r="I16">
            <v>1</v>
          </cell>
        </row>
        <row r="17">
          <cell r="B17">
            <v>9</v>
          </cell>
          <cell r="C17" t="str">
            <v>Форма 7.2</v>
          </cell>
          <cell r="D17" t="str">
            <v>Расчет обобщенного показателя уровня надежности и качества оказываемых услуг</v>
          </cell>
          <cell r="H17">
            <v>13</v>
          </cell>
          <cell r="I17">
            <v>1</v>
          </cell>
        </row>
        <row r="18">
          <cell r="B18">
            <v>10</v>
          </cell>
          <cell r="C18" t="str">
            <v>Форма 8.1</v>
          </cell>
          <cell r="D18" t="str">
            <v>Журнал учета данных первичной информации по всем прекращениям передачи электрической энергии произошедших на объектах электросетевых организаций  </v>
          </cell>
          <cell r="H18">
            <v>14</v>
          </cell>
          <cell r="I18">
            <v>3</v>
          </cell>
        </row>
        <row r="19">
          <cell r="B19">
            <v>11</v>
          </cell>
          <cell r="C19" t="str">
            <v>Форма 8.3</v>
          </cell>
          <cell r="D19" t="str">
            <v>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</v>
          </cell>
          <cell r="H19">
            <v>17</v>
          </cell>
          <cell r="I19">
            <v>1</v>
          </cell>
        </row>
        <row r="21">
          <cell r="C21" t="str">
            <v>Директор </v>
          </cell>
          <cell r="G21" t="str">
            <v>А.А. Фролов</v>
          </cell>
        </row>
      </sheetData>
      <sheetData sheetId="1">
        <row r="3">
          <cell r="E3">
            <v>2014</v>
          </cell>
        </row>
        <row r="6">
          <cell r="D6">
            <v>0</v>
          </cell>
          <cell r="E6">
            <v>35</v>
          </cell>
        </row>
        <row r="7">
          <cell r="D7">
            <v>0.5</v>
          </cell>
          <cell r="E7">
            <v>35</v>
          </cell>
        </row>
        <row r="8">
          <cell r="D8">
            <v>0</v>
          </cell>
          <cell r="E8">
            <v>35</v>
          </cell>
        </row>
        <row r="9">
          <cell r="D9">
            <v>0</v>
          </cell>
          <cell r="E9">
            <v>35</v>
          </cell>
        </row>
        <row r="10">
          <cell r="D10">
            <v>2.5</v>
          </cell>
          <cell r="E10">
            <v>35</v>
          </cell>
        </row>
        <row r="11">
          <cell r="D11">
            <v>2</v>
          </cell>
          <cell r="E11">
            <v>35</v>
          </cell>
        </row>
        <row r="12">
          <cell r="D12">
            <v>3</v>
          </cell>
          <cell r="E12">
            <v>35</v>
          </cell>
        </row>
        <row r="13">
          <cell r="D13">
            <v>2</v>
          </cell>
          <cell r="E13">
            <v>35</v>
          </cell>
        </row>
        <row r="14">
          <cell r="D14">
            <v>0</v>
          </cell>
          <cell r="E14">
            <v>35</v>
          </cell>
        </row>
        <row r="15">
          <cell r="D15">
            <v>4</v>
          </cell>
          <cell r="E15">
            <v>35</v>
          </cell>
        </row>
        <row r="16">
          <cell r="D16">
            <v>2</v>
          </cell>
          <cell r="E16">
            <v>35</v>
          </cell>
        </row>
        <row r="17">
          <cell r="D17">
            <v>0</v>
          </cell>
          <cell r="E17">
            <v>35</v>
          </cell>
        </row>
      </sheetData>
      <sheetData sheetId="2">
        <row r="9">
          <cell r="M9">
            <v>0.4851125</v>
          </cell>
        </row>
      </sheetData>
      <sheetData sheetId="3">
        <row r="7">
          <cell r="E7">
            <v>2014</v>
          </cell>
        </row>
        <row r="10">
          <cell r="F10">
            <v>0.4851125</v>
          </cell>
          <cell r="G10">
            <v>0.4858</v>
          </cell>
          <cell r="H10">
            <v>0.478513</v>
          </cell>
          <cell r="I10">
            <v>0.47133530500000004</v>
          </cell>
          <cell r="J10">
            <v>0.464265275425</v>
          </cell>
        </row>
        <row r="13">
          <cell r="F13" t="str">
            <v>X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7">
          <cell r="F17">
            <v>1.01</v>
          </cell>
          <cell r="G17">
            <v>0.8975</v>
          </cell>
          <cell r="H17">
            <v>0.8975</v>
          </cell>
          <cell r="I17">
            <v>0.8975</v>
          </cell>
          <cell r="J17">
            <v>0.8975</v>
          </cell>
        </row>
      </sheetData>
      <sheetData sheetId="4">
        <row r="9">
          <cell r="L9">
            <v>8.333333333333332</v>
          </cell>
          <cell r="M9">
            <v>8.333333333333332</v>
          </cell>
        </row>
        <row r="11">
          <cell r="L11">
            <v>0</v>
          </cell>
          <cell r="M11">
            <v>0</v>
          </cell>
        </row>
        <row r="12">
          <cell r="L12">
            <v>0</v>
          </cell>
          <cell r="M12">
            <v>25</v>
          </cell>
        </row>
        <row r="13">
          <cell r="L13">
            <v>4</v>
          </cell>
          <cell r="M13">
            <v>4</v>
          </cell>
        </row>
        <row r="14">
          <cell r="L14">
            <v>8</v>
          </cell>
          <cell r="M14">
            <v>8</v>
          </cell>
        </row>
        <row r="16">
          <cell r="L16">
            <v>0</v>
          </cell>
          <cell r="M16">
            <v>1</v>
          </cell>
        </row>
        <row r="17">
          <cell r="L17">
            <v>0</v>
          </cell>
          <cell r="M17">
            <v>0</v>
          </cell>
        </row>
        <row r="18">
          <cell r="L18">
            <v>0</v>
          </cell>
          <cell r="M18">
            <v>0</v>
          </cell>
        </row>
        <row r="19">
          <cell r="L19">
            <v>0</v>
          </cell>
          <cell r="M19">
            <v>0</v>
          </cell>
        </row>
        <row r="20">
          <cell r="L20">
            <v>0</v>
          </cell>
          <cell r="M20">
            <v>0</v>
          </cell>
        </row>
        <row r="22">
          <cell r="L22">
            <v>0</v>
          </cell>
          <cell r="M22">
            <v>0.5384615384615384</v>
          </cell>
        </row>
        <row r="24">
          <cell r="L24">
            <v>0</v>
          </cell>
          <cell r="M24">
            <v>0.23076923076923078</v>
          </cell>
        </row>
        <row r="25">
          <cell r="L25">
            <v>0</v>
          </cell>
          <cell r="M25">
            <v>0.23076923076923078</v>
          </cell>
        </row>
      </sheetData>
      <sheetData sheetId="5">
        <row r="10">
          <cell r="M10">
            <v>0</v>
          </cell>
        </row>
        <row r="11">
          <cell r="M11">
            <v>27</v>
          </cell>
        </row>
        <row r="14">
          <cell r="M14">
            <v>14</v>
          </cell>
        </row>
        <row r="16">
          <cell r="M16">
            <v>14</v>
          </cell>
        </row>
        <row r="17">
          <cell r="M17">
            <v>14</v>
          </cell>
        </row>
        <row r="18">
          <cell r="M18">
            <v>0</v>
          </cell>
        </row>
        <row r="20">
          <cell r="M20">
            <v>0</v>
          </cell>
        </row>
        <row r="22">
          <cell r="M22">
            <v>0</v>
          </cell>
        </row>
        <row r="24">
          <cell r="M24">
            <v>0</v>
          </cell>
        </row>
        <row r="27">
          <cell r="M27">
            <v>1</v>
          </cell>
        </row>
        <row r="28">
          <cell r="M28">
            <v>0</v>
          </cell>
        </row>
        <row r="30">
          <cell r="M30">
            <v>0</v>
          </cell>
        </row>
      </sheetData>
      <sheetData sheetId="6">
        <row r="8">
          <cell r="L8">
            <v>1</v>
          </cell>
          <cell r="M8">
            <v>1</v>
          </cell>
        </row>
        <row r="10">
          <cell r="L10">
            <v>0</v>
          </cell>
          <cell r="M10">
            <v>0</v>
          </cell>
        </row>
        <row r="11">
          <cell r="L11">
            <v>0</v>
          </cell>
          <cell r="M11">
            <v>1.6666666666666667</v>
          </cell>
        </row>
        <row r="12">
          <cell r="L12">
            <v>0</v>
          </cell>
          <cell r="M12">
            <v>0</v>
          </cell>
        </row>
        <row r="13">
          <cell r="L13">
            <v>0</v>
          </cell>
          <cell r="M13">
            <v>1</v>
          </cell>
        </row>
        <row r="14">
          <cell r="L14">
            <v>0</v>
          </cell>
          <cell r="M14">
            <v>0.6666666666666666</v>
          </cell>
        </row>
        <row r="15">
          <cell r="L15">
            <v>2</v>
          </cell>
          <cell r="M15">
            <v>1</v>
          </cell>
        </row>
        <row r="17">
          <cell r="L17">
            <v>1</v>
          </cell>
          <cell r="M17">
            <v>16</v>
          </cell>
        </row>
        <row r="19">
          <cell r="L19">
            <v>0</v>
          </cell>
          <cell r="M19">
            <v>0</v>
          </cell>
        </row>
        <row r="20">
          <cell r="L20">
            <v>0</v>
          </cell>
          <cell r="M20">
            <v>0</v>
          </cell>
        </row>
        <row r="21">
          <cell r="L21">
            <v>0</v>
          </cell>
          <cell r="M21">
            <v>0.025</v>
          </cell>
        </row>
        <row r="23">
          <cell r="L23">
            <v>0</v>
          </cell>
          <cell r="M23">
            <v>0.05</v>
          </cell>
        </row>
        <row r="25">
          <cell r="L25">
            <v>0</v>
          </cell>
          <cell r="M25">
            <v>6</v>
          </cell>
        </row>
        <row r="26">
          <cell r="L26">
            <v>100</v>
          </cell>
          <cell r="M26">
            <v>100</v>
          </cell>
        </row>
      </sheetData>
      <sheetData sheetId="7">
        <row r="11">
          <cell r="C11">
            <v>2</v>
          </cell>
          <cell r="M11">
            <v>8.333333333333332</v>
          </cell>
          <cell r="N11">
            <v>8.333333333333332</v>
          </cell>
        </row>
        <row r="13">
          <cell r="C13">
            <v>2</v>
          </cell>
          <cell r="M13">
            <v>0</v>
          </cell>
          <cell r="N13">
            <v>0</v>
          </cell>
        </row>
        <row r="14">
          <cell r="C14">
            <v>2</v>
          </cell>
          <cell r="M14">
            <v>0</v>
          </cell>
          <cell r="N14">
            <v>25</v>
          </cell>
        </row>
        <row r="15">
          <cell r="C15">
            <v>2</v>
          </cell>
          <cell r="M15">
            <v>4</v>
          </cell>
          <cell r="N15">
            <v>4</v>
          </cell>
        </row>
        <row r="16">
          <cell r="C16">
            <v>2</v>
          </cell>
          <cell r="M16">
            <v>8</v>
          </cell>
          <cell r="N16">
            <v>8</v>
          </cell>
        </row>
        <row r="18">
          <cell r="C18">
            <v>2</v>
          </cell>
          <cell r="M18">
            <v>0</v>
          </cell>
          <cell r="N18">
            <v>1</v>
          </cell>
        </row>
        <row r="19">
          <cell r="C19">
            <v>2</v>
          </cell>
          <cell r="M19">
            <v>0</v>
          </cell>
          <cell r="N19">
            <v>0</v>
          </cell>
        </row>
        <row r="20">
          <cell r="C20">
            <v>2</v>
          </cell>
          <cell r="M20">
            <v>0</v>
          </cell>
          <cell r="N20">
            <v>0</v>
          </cell>
        </row>
        <row r="21">
          <cell r="C21">
            <v>2</v>
          </cell>
          <cell r="M21">
            <v>0</v>
          </cell>
          <cell r="N21">
            <v>0</v>
          </cell>
        </row>
        <row r="22">
          <cell r="C22">
            <v>2</v>
          </cell>
          <cell r="M22">
            <v>0</v>
          </cell>
          <cell r="N22">
            <v>0</v>
          </cell>
        </row>
        <row r="24">
          <cell r="C24">
            <v>2</v>
          </cell>
          <cell r="M24">
            <v>0</v>
          </cell>
          <cell r="N24">
            <v>0.5384615384615384</v>
          </cell>
        </row>
        <row r="26">
          <cell r="C26">
            <v>2</v>
          </cell>
          <cell r="M26">
            <v>0</v>
          </cell>
          <cell r="N26">
            <v>0.23076923076923078</v>
          </cell>
        </row>
        <row r="27">
          <cell r="C27">
            <v>2</v>
          </cell>
          <cell r="M27">
            <v>0</v>
          </cell>
          <cell r="N27">
            <v>0.23076923076923078</v>
          </cell>
        </row>
        <row r="30">
          <cell r="C30">
            <v>2</v>
          </cell>
          <cell r="M30">
            <v>0</v>
          </cell>
          <cell r="N30">
            <v>0</v>
          </cell>
        </row>
        <row r="31">
          <cell r="C31">
            <v>2</v>
          </cell>
          <cell r="M31">
            <v>27</v>
          </cell>
          <cell r="N31">
            <v>27</v>
          </cell>
        </row>
        <row r="33">
          <cell r="C33">
            <v>0.5</v>
          </cell>
          <cell r="M33">
            <v>14</v>
          </cell>
          <cell r="N33">
            <v>14</v>
          </cell>
        </row>
        <row r="35">
          <cell r="C35">
            <v>0.5</v>
          </cell>
          <cell r="M35">
            <v>14</v>
          </cell>
          <cell r="N35">
            <v>14</v>
          </cell>
        </row>
        <row r="36">
          <cell r="C36">
            <v>0.5</v>
          </cell>
          <cell r="M36">
            <v>14</v>
          </cell>
          <cell r="N36">
            <v>14</v>
          </cell>
        </row>
        <row r="37">
          <cell r="C37">
            <v>0.5</v>
          </cell>
          <cell r="M37">
            <v>0</v>
          </cell>
          <cell r="N37">
            <v>0</v>
          </cell>
        </row>
        <row r="39">
          <cell r="C39">
            <v>0.2</v>
          </cell>
          <cell r="M39">
            <v>0</v>
          </cell>
          <cell r="N39">
            <v>0</v>
          </cell>
        </row>
        <row r="41">
          <cell r="C41">
            <v>0.2</v>
          </cell>
          <cell r="M41">
            <v>0</v>
          </cell>
          <cell r="N41">
            <v>0</v>
          </cell>
        </row>
        <row r="43">
          <cell r="C43">
            <v>0.5</v>
          </cell>
          <cell r="M43">
            <v>0</v>
          </cell>
          <cell r="N43">
            <v>0</v>
          </cell>
        </row>
        <row r="45">
          <cell r="C45">
            <v>0.5</v>
          </cell>
          <cell r="M45">
            <v>1</v>
          </cell>
          <cell r="N45">
            <v>1</v>
          </cell>
        </row>
        <row r="46">
          <cell r="C46">
            <v>0.5</v>
          </cell>
          <cell r="M46">
            <v>0</v>
          </cell>
          <cell r="N46">
            <v>0</v>
          </cell>
        </row>
        <row r="48">
          <cell r="C48">
            <v>0.2</v>
          </cell>
          <cell r="M48">
            <v>0</v>
          </cell>
          <cell r="N48">
            <v>0</v>
          </cell>
        </row>
        <row r="50">
          <cell r="C50">
            <v>2</v>
          </cell>
          <cell r="M50">
            <v>1</v>
          </cell>
          <cell r="N50">
            <v>1</v>
          </cell>
        </row>
        <row r="52">
          <cell r="C52">
            <v>2</v>
          </cell>
          <cell r="M52">
            <v>0</v>
          </cell>
          <cell r="N52">
            <v>0</v>
          </cell>
        </row>
        <row r="53">
          <cell r="C53">
            <v>2</v>
          </cell>
          <cell r="M53">
            <v>0</v>
          </cell>
          <cell r="N53">
            <v>1.6666666666666667</v>
          </cell>
        </row>
        <row r="54">
          <cell r="C54">
            <v>2</v>
          </cell>
          <cell r="M54">
            <v>0</v>
          </cell>
          <cell r="N54">
            <v>0</v>
          </cell>
        </row>
        <row r="55">
          <cell r="C55">
            <v>2</v>
          </cell>
          <cell r="M55">
            <v>0</v>
          </cell>
          <cell r="N55">
            <v>1</v>
          </cell>
        </row>
        <row r="56">
          <cell r="C56">
            <v>2</v>
          </cell>
          <cell r="M56">
            <v>0</v>
          </cell>
          <cell r="N56">
            <v>0.6666666666666666</v>
          </cell>
        </row>
        <row r="57">
          <cell r="C57">
            <v>1</v>
          </cell>
          <cell r="M57">
            <v>2</v>
          </cell>
          <cell r="N57">
            <v>1</v>
          </cell>
        </row>
        <row r="59">
          <cell r="C59">
            <v>1</v>
          </cell>
          <cell r="M59">
            <v>1</v>
          </cell>
          <cell r="N59">
            <v>16</v>
          </cell>
        </row>
        <row r="61">
          <cell r="C61">
            <v>2</v>
          </cell>
          <cell r="M61">
            <v>0</v>
          </cell>
          <cell r="N61">
            <v>0</v>
          </cell>
        </row>
        <row r="62">
          <cell r="C62">
            <v>2</v>
          </cell>
          <cell r="M62">
            <v>0</v>
          </cell>
          <cell r="N62">
            <v>0</v>
          </cell>
        </row>
        <row r="63">
          <cell r="C63">
            <v>2</v>
          </cell>
          <cell r="M63">
            <v>0</v>
          </cell>
          <cell r="N63">
            <v>0.025</v>
          </cell>
        </row>
        <row r="65">
          <cell r="C65">
            <v>2</v>
          </cell>
          <cell r="M65">
            <v>0</v>
          </cell>
          <cell r="N65">
            <v>0.05</v>
          </cell>
        </row>
        <row r="67">
          <cell r="C67">
            <v>2</v>
          </cell>
          <cell r="M67">
            <v>0</v>
          </cell>
          <cell r="N67">
            <v>6</v>
          </cell>
        </row>
        <row r="68">
          <cell r="C68">
            <v>2</v>
          </cell>
          <cell r="M68">
            <v>100</v>
          </cell>
          <cell r="N68">
            <v>100</v>
          </cell>
        </row>
      </sheetData>
      <sheetData sheetId="8">
        <row r="8">
          <cell r="D8">
            <v>0</v>
          </cell>
        </row>
        <row r="9">
          <cell r="D9">
            <v>0</v>
          </cell>
        </row>
      </sheetData>
      <sheetData sheetId="9">
        <row r="8">
          <cell r="D8">
            <v>0</v>
          </cell>
        </row>
        <row r="9">
          <cell r="D9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E8">
            <v>0.45714285714285713</v>
          </cell>
        </row>
        <row r="10">
          <cell r="E10">
            <v>0.9833333333333332</v>
          </cell>
        </row>
        <row r="11">
          <cell r="E11">
            <v>0.4851125</v>
          </cell>
        </row>
        <row r="13">
          <cell r="E13">
            <v>1.01</v>
          </cell>
        </row>
      </sheetData>
      <sheetData sheetId="12">
        <row r="8">
          <cell r="D8">
            <v>0</v>
          </cell>
        </row>
        <row r="9">
          <cell r="D9">
            <v>0</v>
          </cell>
        </row>
      </sheetData>
      <sheetData sheetId="13">
        <row r="11">
          <cell r="C11" t="str">
            <v>Служба ПС и РЗА</v>
          </cell>
        </row>
        <row r="12">
          <cell r="B12" t="str">
            <v>1.</v>
          </cell>
          <cell r="C12" t="str">
            <v>январь</v>
          </cell>
          <cell r="Q12">
            <v>0</v>
          </cell>
          <cell r="AB12">
            <v>0</v>
          </cell>
          <cell r="AE12">
            <v>0</v>
          </cell>
        </row>
        <row r="13">
          <cell r="B13" t="str">
            <v>1.1.</v>
          </cell>
          <cell r="C13" t="str">
            <v>январь</v>
          </cell>
          <cell r="Q13">
            <v>0</v>
          </cell>
          <cell r="AB13">
            <v>0</v>
          </cell>
          <cell r="AE13">
            <v>0</v>
          </cell>
        </row>
        <row r="14">
          <cell r="B14" t="str">
            <v>1.2.</v>
          </cell>
          <cell r="C14" t="str">
            <v>январь</v>
          </cell>
          <cell r="Q14">
            <v>0</v>
          </cell>
          <cell r="AB14">
            <v>0</v>
          </cell>
          <cell r="AE14">
            <v>0</v>
          </cell>
        </row>
        <row r="15">
          <cell r="B15" t="str">
            <v>1.3.</v>
          </cell>
          <cell r="C15" t="str">
            <v>январь</v>
          </cell>
          <cell r="Q15">
            <v>0</v>
          </cell>
          <cell r="AB15">
            <v>0</v>
          </cell>
          <cell r="AE15">
            <v>0</v>
          </cell>
        </row>
        <row r="16">
          <cell r="B16" t="str">
            <v>1.4.</v>
          </cell>
          <cell r="C16" t="str">
            <v>январь</v>
          </cell>
          <cell r="Q16">
            <v>0</v>
          </cell>
          <cell r="AB16">
            <v>0</v>
          </cell>
          <cell r="AE16">
            <v>0</v>
          </cell>
        </row>
        <row r="17">
          <cell r="B17" t="str">
            <v>1.5.</v>
          </cell>
          <cell r="C17" t="str">
            <v>январь</v>
          </cell>
          <cell r="Q17">
            <v>0</v>
          </cell>
          <cell r="AB17">
            <v>0</v>
          </cell>
          <cell r="AE17">
            <v>0</v>
          </cell>
        </row>
        <row r="18">
          <cell r="B18" t="str">
            <v>1.6.</v>
          </cell>
          <cell r="C18" t="str">
            <v>январь</v>
          </cell>
          <cell r="Q18">
            <v>0</v>
          </cell>
          <cell r="AB18">
            <v>0</v>
          </cell>
          <cell r="AE18">
            <v>0</v>
          </cell>
        </row>
        <row r="19">
          <cell r="B19" t="str">
            <v>1.7.</v>
          </cell>
          <cell r="C19" t="str">
            <v>январь</v>
          </cell>
          <cell r="Q19">
            <v>0</v>
          </cell>
          <cell r="AB19">
            <v>0</v>
          </cell>
          <cell r="AE19">
            <v>0</v>
          </cell>
        </row>
        <row r="20">
          <cell r="B20" t="str">
            <v>1.8.</v>
          </cell>
          <cell r="C20" t="str">
            <v>январь</v>
          </cell>
          <cell r="Q20">
            <v>0</v>
          </cell>
          <cell r="AB20">
            <v>0</v>
          </cell>
          <cell r="AE20">
            <v>0</v>
          </cell>
        </row>
        <row r="21">
          <cell r="B21" t="str">
            <v>1.9.</v>
          </cell>
          <cell r="C21" t="str">
            <v>январь</v>
          </cell>
          <cell r="Q21">
            <v>0</v>
          </cell>
          <cell r="AB21">
            <v>0</v>
          </cell>
          <cell r="AE21">
            <v>0</v>
          </cell>
        </row>
        <row r="22">
          <cell r="B22" t="str">
            <v>2.</v>
          </cell>
          <cell r="C22" t="str">
            <v>февраль</v>
          </cell>
          <cell r="D22" t="str">
            <v>ТП-5 РУ-0,4</v>
          </cell>
          <cell r="E22" t="str">
            <v>ПС, ЛЭП</v>
          </cell>
          <cell r="F22">
            <v>0.4</v>
          </cell>
          <cell r="G22" t="str">
            <v>Аварийное отключение. Замена вставок</v>
          </cell>
          <cell r="H22" t="str">
            <v>нет</v>
          </cell>
          <cell r="N22">
            <v>5</v>
          </cell>
          <cell r="Q22">
            <v>5</v>
          </cell>
          <cell r="X22">
            <v>5</v>
          </cell>
          <cell r="Y22">
            <v>5</v>
          </cell>
          <cell r="AB22">
            <v>5</v>
          </cell>
          <cell r="AE22">
            <v>5</v>
          </cell>
          <cell r="AH22" t="str">
            <v>26.02.2014
  10:30:00</v>
          </cell>
          <cell r="AI22" t="str">
            <v>26.02.2014
  11:00:00</v>
          </cell>
          <cell r="AJ22" t="str">
            <v>26.02.2014
  11:00:00</v>
          </cell>
          <cell r="AK22">
            <v>0.5</v>
          </cell>
          <cell r="AM22" t="str">
            <v>Аварийный журнал</v>
          </cell>
          <cell r="AN22" t="str">
            <v>Запись от 26.02.2014</v>
          </cell>
          <cell r="AS22">
            <v>0.0005555555555555556</v>
          </cell>
        </row>
        <row r="23">
          <cell r="B23" t="str">
            <v>2.1.</v>
          </cell>
          <cell r="C23" t="str">
            <v>февраль</v>
          </cell>
          <cell r="Q23">
            <v>0</v>
          </cell>
          <cell r="AB23">
            <v>0</v>
          </cell>
          <cell r="AE23">
            <v>0</v>
          </cell>
        </row>
        <row r="24">
          <cell r="B24" t="str">
            <v>2.2.</v>
          </cell>
          <cell r="C24" t="str">
            <v>февраль</v>
          </cell>
          <cell r="Q24">
            <v>0</v>
          </cell>
          <cell r="AB24">
            <v>0</v>
          </cell>
          <cell r="AE24">
            <v>0</v>
          </cell>
        </row>
        <row r="25">
          <cell r="B25" t="str">
            <v>2.3.</v>
          </cell>
          <cell r="C25" t="str">
            <v>февраль</v>
          </cell>
          <cell r="Q25">
            <v>0</v>
          </cell>
          <cell r="AB25">
            <v>0</v>
          </cell>
          <cell r="AE25">
            <v>0</v>
          </cell>
        </row>
        <row r="26">
          <cell r="B26" t="str">
            <v>2.4.</v>
          </cell>
          <cell r="C26" t="str">
            <v>февраль</v>
          </cell>
          <cell r="Q26">
            <v>0</v>
          </cell>
          <cell r="AB26">
            <v>0</v>
          </cell>
          <cell r="AE26">
            <v>0</v>
          </cell>
        </row>
        <row r="27">
          <cell r="B27" t="str">
            <v>2.5.</v>
          </cell>
          <cell r="C27" t="str">
            <v>февраль</v>
          </cell>
          <cell r="Q27">
            <v>0</v>
          </cell>
          <cell r="AB27">
            <v>0</v>
          </cell>
          <cell r="AE27">
            <v>0</v>
          </cell>
        </row>
        <row r="28">
          <cell r="B28" t="str">
            <v>2.6.</v>
          </cell>
          <cell r="C28" t="str">
            <v>февраль</v>
          </cell>
          <cell r="Q28">
            <v>0</v>
          </cell>
          <cell r="AB28">
            <v>0</v>
          </cell>
          <cell r="AE28">
            <v>0</v>
          </cell>
        </row>
        <row r="29">
          <cell r="B29" t="str">
            <v>2.7.</v>
          </cell>
          <cell r="C29" t="str">
            <v>февраль</v>
          </cell>
          <cell r="Q29">
            <v>0</v>
          </cell>
          <cell r="AB29">
            <v>0</v>
          </cell>
          <cell r="AE29">
            <v>0</v>
          </cell>
        </row>
        <row r="30">
          <cell r="B30" t="str">
            <v>2.8.</v>
          </cell>
          <cell r="C30" t="str">
            <v>февраль</v>
          </cell>
          <cell r="Q30">
            <v>0</v>
          </cell>
          <cell r="AB30">
            <v>0</v>
          </cell>
          <cell r="AE30">
            <v>0</v>
          </cell>
        </row>
        <row r="31">
          <cell r="B31" t="str">
            <v>2.9.</v>
          </cell>
          <cell r="C31" t="str">
            <v>февраль</v>
          </cell>
          <cell r="Q31">
            <v>0</v>
          </cell>
          <cell r="AB31">
            <v>0</v>
          </cell>
          <cell r="AE31">
            <v>0</v>
          </cell>
        </row>
        <row r="32">
          <cell r="B32" t="str">
            <v>3.</v>
          </cell>
          <cell r="C32" t="str">
            <v>март</v>
          </cell>
          <cell r="Q32">
            <v>0</v>
          </cell>
          <cell r="AB32">
            <v>0</v>
          </cell>
          <cell r="AE32">
            <v>0</v>
          </cell>
        </row>
        <row r="33">
          <cell r="B33" t="str">
            <v>3.1.</v>
          </cell>
          <cell r="C33" t="str">
            <v>март</v>
          </cell>
          <cell r="Q33">
            <v>0</v>
          </cell>
          <cell r="AB33">
            <v>0</v>
          </cell>
          <cell r="AE33">
            <v>0</v>
          </cell>
        </row>
        <row r="34">
          <cell r="B34" t="str">
            <v>3.2.</v>
          </cell>
          <cell r="C34" t="str">
            <v>март</v>
          </cell>
          <cell r="Q34">
            <v>0</v>
          </cell>
          <cell r="AB34">
            <v>0</v>
          </cell>
          <cell r="AE34">
            <v>0</v>
          </cell>
        </row>
        <row r="35">
          <cell r="B35" t="str">
            <v>3.3.</v>
          </cell>
          <cell r="C35" t="str">
            <v>март</v>
          </cell>
          <cell r="Q35">
            <v>0</v>
          </cell>
          <cell r="AB35">
            <v>0</v>
          </cell>
          <cell r="AE35">
            <v>0</v>
          </cell>
        </row>
        <row r="36">
          <cell r="B36" t="str">
            <v>3.4.</v>
          </cell>
          <cell r="C36" t="str">
            <v>март</v>
          </cell>
          <cell r="Q36">
            <v>0</v>
          </cell>
          <cell r="AB36">
            <v>0</v>
          </cell>
          <cell r="AE36">
            <v>0</v>
          </cell>
        </row>
        <row r="37">
          <cell r="B37" t="str">
            <v>3.5.</v>
          </cell>
          <cell r="C37" t="str">
            <v>март</v>
          </cell>
          <cell r="Q37">
            <v>0</v>
          </cell>
          <cell r="AB37">
            <v>0</v>
          </cell>
          <cell r="AE37">
            <v>0</v>
          </cell>
        </row>
        <row r="38">
          <cell r="B38" t="str">
            <v>3.6.</v>
          </cell>
          <cell r="C38" t="str">
            <v>март</v>
          </cell>
          <cell r="Q38">
            <v>0</v>
          </cell>
          <cell r="AB38">
            <v>0</v>
          </cell>
          <cell r="AE38">
            <v>0</v>
          </cell>
        </row>
        <row r="39">
          <cell r="B39" t="str">
            <v>3.7.</v>
          </cell>
          <cell r="C39" t="str">
            <v>март</v>
          </cell>
          <cell r="Q39">
            <v>0</v>
          </cell>
          <cell r="AB39">
            <v>0</v>
          </cell>
          <cell r="AE39">
            <v>0</v>
          </cell>
        </row>
        <row r="40">
          <cell r="B40" t="str">
            <v>3.8.</v>
          </cell>
          <cell r="C40" t="str">
            <v>март</v>
          </cell>
          <cell r="Q40">
            <v>0</v>
          </cell>
          <cell r="AB40">
            <v>0</v>
          </cell>
          <cell r="AE40">
            <v>0</v>
          </cell>
        </row>
        <row r="41">
          <cell r="B41" t="str">
            <v>3.9.</v>
          </cell>
          <cell r="C41" t="str">
            <v>март</v>
          </cell>
          <cell r="Q41">
            <v>0</v>
          </cell>
          <cell r="AB41">
            <v>0</v>
          </cell>
          <cell r="AE41">
            <v>0</v>
          </cell>
        </row>
        <row r="42">
          <cell r="B42" t="str">
            <v>4.</v>
          </cell>
          <cell r="C42" t="str">
            <v>апрель</v>
          </cell>
          <cell r="Q42">
            <v>0</v>
          </cell>
          <cell r="AB42">
            <v>0</v>
          </cell>
          <cell r="AE42">
            <v>0</v>
          </cell>
        </row>
        <row r="43">
          <cell r="B43" t="str">
            <v>4.1.</v>
          </cell>
          <cell r="C43" t="str">
            <v>апрель</v>
          </cell>
          <cell r="Q43">
            <v>0</v>
          </cell>
          <cell r="AB43">
            <v>0</v>
          </cell>
          <cell r="AE43">
            <v>0</v>
          </cell>
        </row>
        <row r="44">
          <cell r="B44" t="str">
            <v>4.2.</v>
          </cell>
          <cell r="C44" t="str">
            <v>апрель</v>
          </cell>
          <cell r="Q44">
            <v>0</v>
          </cell>
          <cell r="AB44">
            <v>0</v>
          </cell>
          <cell r="AE44">
            <v>0</v>
          </cell>
        </row>
        <row r="45">
          <cell r="B45" t="str">
            <v>4.3.</v>
          </cell>
          <cell r="C45" t="str">
            <v>апрель</v>
          </cell>
          <cell r="Q45">
            <v>0</v>
          </cell>
          <cell r="AB45">
            <v>0</v>
          </cell>
          <cell r="AE45">
            <v>0</v>
          </cell>
        </row>
        <row r="46">
          <cell r="B46" t="str">
            <v>4.4.</v>
          </cell>
          <cell r="C46" t="str">
            <v>апрель</v>
          </cell>
          <cell r="Q46">
            <v>0</v>
          </cell>
          <cell r="AB46">
            <v>0</v>
          </cell>
          <cell r="AE46">
            <v>0</v>
          </cell>
        </row>
        <row r="47">
          <cell r="B47" t="str">
            <v>4.5.</v>
          </cell>
          <cell r="C47" t="str">
            <v>апрель</v>
          </cell>
          <cell r="Q47">
            <v>0</v>
          </cell>
          <cell r="AB47">
            <v>0</v>
          </cell>
          <cell r="AE47">
            <v>0</v>
          </cell>
        </row>
        <row r="48">
          <cell r="B48" t="str">
            <v>4.6.</v>
          </cell>
          <cell r="C48" t="str">
            <v>апрель</v>
          </cell>
          <cell r="Q48">
            <v>0</v>
          </cell>
          <cell r="AB48">
            <v>0</v>
          </cell>
          <cell r="AE48">
            <v>0</v>
          </cell>
        </row>
        <row r="49">
          <cell r="B49" t="str">
            <v>4.7.</v>
          </cell>
          <cell r="C49" t="str">
            <v>апрель</v>
          </cell>
          <cell r="Q49">
            <v>0</v>
          </cell>
          <cell r="AB49">
            <v>0</v>
          </cell>
          <cell r="AE49">
            <v>0</v>
          </cell>
        </row>
        <row r="50">
          <cell r="B50" t="str">
            <v>4.8.</v>
          </cell>
          <cell r="C50" t="str">
            <v>апрель</v>
          </cell>
          <cell r="Q50">
            <v>0</v>
          </cell>
          <cell r="AB50">
            <v>0</v>
          </cell>
          <cell r="AE50">
            <v>0</v>
          </cell>
        </row>
        <row r="51">
          <cell r="B51" t="str">
            <v>4.9.</v>
          </cell>
          <cell r="C51" t="str">
            <v>апрель</v>
          </cell>
          <cell r="Q51">
            <v>0</v>
          </cell>
          <cell r="AB51">
            <v>0</v>
          </cell>
          <cell r="AE51">
            <v>0</v>
          </cell>
        </row>
        <row r="52">
          <cell r="B52" t="str">
            <v>5.</v>
          </cell>
          <cell r="C52" t="str">
            <v>май</v>
          </cell>
          <cell r="D52" t="str">
            <v>ТП-5 РУ-0,4</v>
          </cell>
          <cell r="E52" t="str">
            <v>ПС</v>
          </cell>
          <cell r="F52">
            <v>6</v>
          </cell>
          <cell r="G52" t="str">
            <v>Аварийное откл.  Порыв высоковольтного кабеля</v>
          </cell>
          <cell r="H52" t="str">
            <v>нет</v>
          </cell>
          <cell r="N52">
            <v>10</v>
          </cell>
          <cell r="Q52">
            <v>10</v>
          </cell>
          <cell r="X52">
            <v>10</v>
          </cell>
          <cell r="AB52">
            <v>10</v>
          </cell>
          <cell r="AE52">
            <v>10</v>
          </cell>
          <cell r="AH52" t="str">
            <v>12.05.2014
  10:00:00</v>
          </cell>
          <cell r="AI52" t="str">
            <v>12.05.2014
  12:30:00</v>
          </cell>
          <cell r="AJ52" t="str">
            <v>12.05.2014
  12:30:00</v>
          </cell>
          <cell r="AK52">
            <v>2.5</v>
          </cell>
          <cell r="AM52" t="str">
            <v>Аварийный журнал</v>
          </cell>
          <cell r="AN52" t="str">
            <v>Запись от 12.05.2014</v>
          </cell>
        </row>
        <row r="53">
          <cell r="B53" t="str">
            <v>5.1.</v>
          </cell>
          <cell r="C53" t="str">
            <v>май</v>
          </cell>
          <cell r="Q53">
            <v>0</v>
          </cell>
          <cell r="AB53">
            <v>0</v>
          </cell>
          <cell r="AE53">
            <v>0</v>
          </cell>
        </row>
        <row r="54">
          <cell r="B54" t="str">
            <v>5.2.</v>
          </cell>
          <cell r="C54" t="str">
            <v>май</v>
          </cell>
          <cell r="Q54">
            <v>0</v>
          </cell>
          <cell r="AB54">
            <v>0</v>
          </cell>
          <cell r="AE54">
            <v>0</v>
          </cell>
        </row>
        <row r="55">
          <cell r="B55" t="str">
            <v>5.3.</v>
          </cell>
          <cell r="C55" t="str">
            <v>май</v>
          </cell>
          <cell r="Q55">
            <v>0</v>
          </cell>
          <cell r="AB55">
            <v>0</v>
          </cell>
          <cell r="AE55">
            <v>0</v>
          </cell>
        </row>
        <row r="56">
          <cell r="B56" t="str">
            <v>5.4.</v>
          </cell>
          <cell r="C56" t="str">
            <v>май</v>
          </cell>
          <cell r="Q56">
            <v>0</v>
          </cell>
          <cell r="AB56">
            <v>0</v>
          </cell>
          <cell r="AE56">
            <v>0</v>
          </cell>
        </row>
        <row r="57">
          <cell r="B57" t="str">
            <v>5.5.</v>
          </cell>
          <cell r="C57" t="str">
            <v>май</v>
          </cell>
          <cell r="Q57">
            <v>0</v>
          </cell>
          <cell r="AB57">
            <v>0</v>
          </cell>
          <cell r="AE57">
            <v>0</v>
          </cell>
        </row>
        <row r="58">
          <cell r="B58" t="str">
            <v>5.6.</v>
          </cell>
          <cell r="C58" t="str">
            <v>май</v>
          </cell>
          <cell r="Q58">
            <v>0</v>
          </cell>
          <cell r="AB58">
            <v>0</v>
          </cell>
          <cell r="AE58">
            <v>0</v>
          </cell>
        </row>
        <row r="59">
          <cell r="B59" t="str">
            <v>5.7.</v>
          </cell>
          <cell r="C59" t="str">
            <v>май</v>
          </cell>
          <cell r="Q59">
            <v>0</v>
          </cell>
          <cell r="AB59">
            <v>0</v>
          </cell>
          <cell r="AE59">
            <v>0</v>
          </cell>
        </row>
        <row r="60">
          <cell r="B60" t="str">
            <v>5.8.</v>
          </cell>
          <cell r="C60" t="str">
            <v>май</v>
          </cell>
          <cell r="Q60">
            <v>0</v>
          </cell>
          <cell r="AB60">
            <v>0</v>
          </cell>
          <cell r="AE60">
            <v>0</v>
          </cell>
        </row>
        <row r="61">
          <cell r="B61" t="str">
            <v>5.9.</v>
          </cell>
          <cell r="C61" t="str">
            <v>май</v>
          </cell>
          <cell r="Q61">
            <v>0</v>
          </cell>
          <cell r="AB61">
            <v>0</v>
          </cell>
          <cell r="AE61">
            <v>0</v>
          </cell>
        </row>
        <row r="62">
          <cell r="B62" t="str">
            <v>6.</v>
          </cell>
          <cell r="C62" t="str">
            <v>июнь</v>
          </cell>
          <cell r="D62" t="str">
            <v>ТП-15РУ-0,4</v>
          </cell>
          <cell r="E62" t="str">
            <v>ПС</v>
          </cell>
          <cell r="F62">
            <v>6</v>
          </cell>
          <cell r="G62" t="str">
            <v>Аварийное отключение Маслянного выключателя. Причина: сгорел электромагнитный привод ячейки. Заменили ячейку на резервную.</v>
          </cell>
          <cell r="H62" t="str">
            <v>нет</v>
          </cell>
          <cell r="N62">
            <v>4</v>
          </cell>
          <cell r="Q62">
            <v>4</v>
          </cell>
          <cell r="X62">
            <v>4</v>
          </cell>
          <cell r="AB62">
            <v>4</v>
          </cell>
          <cell r="AE62">
            <v>4</v>
          </cell>
          <cell r="AH62" t="str">
            <v>18.06.2014
 06:40:00</v>
          </cell>
          <cell r="AI62" t="str">
            <v>18.06.2014
  08:40:00</v>
          </cell>
          <cell r="AJ62" t="str">
            <v>18.06.2014
  08:40:00</v>
          </cell>
          <cell r="AK62">
            <v>2</v>
          </cell>
          <cell r="AM62" t="str">
            <v>Аварийный журнал</v>
          </cell>
          <cell r="AN62" t="str">
            <v>Запись от 18.06.2014</v>
          </cell>
        </row>
        <row r="63">
          <cell r="B63" t="str">
            <v>6.1.</v>
          </cell>
          <cell r="C63" t="str">
            <v>июнь</v>
          </cell>
          <cell r="Q63">
            <v>0</v>
          </cell>
          <cell r="AB63">
            <v>0</v>
          </cell>
          <cell r="AE63">
            <v>0</v>
          </cell>
        </row>
        <row r="64">
          <cell r="B64" t="str">
            <v>6.2.</v>
          </cell>
          <cell r="C64" t="str">
            <v>июнь</v>
          </cell>
          <cell r="Q64">
            <v>0</v>
          </cell>
          <cell r="AB64">
            <v>0</v>
          </cell>
          <cell r="AE64">
            <v>0</v>
          </cell>
        </row>
        <row r="65">
          <cell r="B65" t="str">
            <v>6.3.</v>
          </cell>
          <cell r="C65" t="str">
            <v>июнь</v>
          </cell>
          <cell r="Q65">
            <v>0</v>
          </cell>
          <cell r="AB65">
            <v>0</v>
          </cell>
          <cell r="AE65">
            <v>0</v>
          </cell>
        </row>
        <row r="66">
          <cell r="B66" t="str">
            <v>6.4.</v>
          </cell>
          <cell r="C66" t="str">
            <v>июнь</v>
          </cell>
          <cell r="Q66">
            <v>0</v>
          </cell>
          <cell r="AB66">
            <v>0</v>
          </cell>
          <cell r="AE66">
            <v>0</v>
          </cell>
        </row>
        <row r="67">
          <cell r="B67" t="str">
            <v>6.5.</v>
          </cell>
          <cell r="C67" t="str">
            <v>июнь</v>
          </cell>
          <cell r="Q67">
            <v>0</v>
          </cell>
          <cell r="AB67">
            <v>0</v>
          </cell>
          <cell r="AE67">
            <v>0</v>
          </cell>
        </row>
        <row r="68">
          <cell r="B68" t="str">
            <v>6.6.</v>
          </cell>
          <cell r="C68" t="str">
            <v>июнь</v>
          </cell>
          <cell r="Q68">
            <v>0</v>
          </cell>
          <cell r="AB68">
            <v>0</v>
          </cell>
          <cell r="AE68">
            <v>0</v>
          </cell>
        </row>
        <row r="69">
          <cell r="B69" t="str">
            <v>6.7.</v>
          </cell>
          <cell r="C69" t="str">
            <v>июнь</v>
          </cell>
          <cell r="Q69">
            <v>0</v>
          </cell>
          <cell r="AB69">
            <v>0</v>
          </cell>
          <cell r="AE69">
            <v>0</v>
          </cell>
        </row>
        <row r="70">
          <cell r="B70" t="str">
            <v>6.8.</v>
          </cell>
          <cell r="C70" t="str">
            <v>июнь</v>
          </cell>
          <cell r="Q70">
            <v>0</v>
          </cell>
          <cell r="AB70">
            <v>0</v>
          </cell>
          <cell r="AE70">
            <v>0</v>
          </cell>
        </row>
        <row r="71">
          <cell r="B71" t="str">
            <v>6.9.</v>
          </cell>
          <cell r="C71" t="str">
            <v>июнь</v>
          </cell>
          <cell r="Q71">
            <v>0</v>
          </cell>
          <cell r="AB71">
            <v>0</v>
          </cell>
          <cell r="AE71">
            <v>0</v>
          </cell>
        </row>
        <row r="72">
          <cell r="B72" t="str">
            <v>7.</v>
          </cell>
          <cell r="C72" t="str">
            <v>июль</v>
          </cell>
          <cell r="D72" t="str">
            <v>ТП-38</v>
          </cell>
          <cell r="E72" t="str">
            <v>К.Л.</v>
          </cell>
          <cell r="F72">
            <v>6</v>
          </cell>
          <cell r="G72" t="str">
            <v>Аварийное отключение ВВ-6кВ ячейки. Вероятная причина короткое замыкание в разделке кабеля перед маслянным выключателем</v>
          </cell>
          <cell r="H72" t="str">
            <v>нет</v>
          </cell>
          <cell r="N72">
            <v>6</v>
          </cell>
          <cell r="Q72">
            <v>6</v>
          </cell>
          <cell r="X72">
            <v>6</v>
          </cell>
          <cell r="AB72">
            <v>6</v>
          </cell>
          <cell r="AE72">
            <v>6</v>
          </cell>
          <cell r="AH72" t="str">
            <v>11.06.2014
  9:10:00</v>
          </cell>
          <cell r="AI72" t="str">
            <v>11.06.2014
  12:10:00</v>
          </cell>
          <cell r="AJ72" t="str">
            <v>11.06.2014
  12:10:00</v>
          </cell>
          <cell r="AK72">
            <v>3</v>
          </cell>
          <cell r="AM72" t="str">
            <v>Аварийный журнал</v>
          </cell>
          <cell r="AN72" t="str">
            <v>Запись от 11.06.2014</v>
          </cell>
        </row>
        <row r="73">
          <cell r="B73" t="str">
            <v>7.1.</v>
          </cell>
          <cell r="C73" t="str">
            <v>июль</v>
          </cell>
          <cell r="Q73">
            <v>0</v>
          </cell>
          <cell r="AB73">
            <v>0</v>
          </cell>
          <cell r="AE73">
            <v>0</v>
          </cell>
        </row>
        <row r="74">
          <cell r="B74" t="str">
            <v>7.2.</v>
          </cell>
          <cell r="C74" t="str">
            <v>июль</v>
          </cell>
          <cell r="Q74">
            <v>0</v>
          </cell>
          <cell r="AB74">
            <v>0</v>
          </cell>
          <cell r="AE74">
            <v>0</v>
          </cell>
        </row>
        <row r="75">
          <cell r="B75" t="str">
            <v>7.3.</v>
          </cell>
          <cell r="C75" t="str">
            <v>июль</v>
          </cell>
          <cell r="Q75">
            <v>0</v>
          </cell>
          <cell r="AB75">
            <v>0</v>
          </cell>
          <cell r="AE75">
            <v>0</v>
          </cell>
        </row>
        <row r="76">
          <cell r="B76" t="str">
            <v>7.4.</v>
          </cell>
          <cell r="C76" t="str">
            <v>июль</v>
          </cell>
          <cell r="Q76">
            <v>0</v>
          </cell>
          <cell r="AB76">
            <v>0</v>
          </cell>
          <cell r="AE76">
            <v>0</v>
          </cell>
        </row>
        <row r="77">
          <cell r="B77" t="str">
            <v>7.5.</v>
          </cell>
          <cell r="C77" t="str">
            <v>июль</v>
          </cell>
          <cell r="Q77">
            <v>0</v>
          </cell>
          <cell r="AB77">
            <v>0</v>
          </cell>
          <cell r="AE77">
            <v>0</v>
          </cell>
        </row>
        <row r="78">
          <cell r="B78" t="str">
            <v>7.6.</v>
          </cell>
          <cell r="C78" t="str">
            <v>июль</v>
          </cell>
          <cell r="Q78">
            <v>0</v>
          </cell>
          <cell r="AB78">
            <v>0</v>
          </cell>
          <cell r="AE78">
            <v>0</v>
          </cell>
        </row>
        <row r="79">
          <cell r="B79" t="str">
            <v>7.7.</v>
          </cell>
          <cell r="C79" t="str">
            <v>июль</v>
          </cell>
          <cell r="Q79">
            <v>0</v>
          </cell>
          <cell r="AB79">
            <v>0</v>
          </cell>
          <cell r="AE79">
            <v>0</v>
          </cell>
        </row>
        <row r="80">
          <cell r="B80" t="str">
            <v>7.8.</v>
          </cell>
          <cell r="C80" t="str">
            <v>июль</v>
          </cell>
          <cell r="Q80">
            <v>0</v>
          </cell>
          <cell r="AB80">
            <v>0</v>
          </cell>
          <cell r="AE80">
            <v>0</v>
          </cell>
        </row>
        <row r="81">
          <cell r="B81" t="str">
            <v>7.9.</v>
          </cell>
          <cell r="C81" t="str">
            <v>июль</v>
          </cell>
          <cell r="Q81">
            <v>0</v>
          </cell>
          <cell r="AB81">
            <v>0</v>
          </cell>
          <cell r="AE81">
            <v>0</v>
          </cell>
        </row>
        <row r="82">
          <cell r="B82" t="str">
            <v>8.</v>
          </cell>
          <cell r="C82" t="str">
            <v>август</v>
          </cell>
          <cell r="D82" t="str">
            <v>ТП-4</v>
          </cell>
          <cell r="E82" t="str">
            <v>РУ</v>
          </cell>
          <cell r="F82">
            <v>0.4</v>
          </cell>
          <cell r="G82" t="str">
            <v>Аварийное откл.  протяжка  болтовых соединений на шинах</v>
          </cell>
          <cell r="H82" t="str">
            <v>нет</v>
          </cell>
          <cell r="N82">
            <v>8</v>
          </cell>
          <cell r="Q82">
            <v>8</v>
          </cell>
          <cell r="X82">
            <v>8</v>
          </cell>
          <cell r="AB82">
            <v>8</v>
          </cell>
          <cell r="AE82">
            <v>8</v>
          </cell>
          <cell r="AH82" t="str">
            <v>19.07.2014
  8:50:00</v>
          </cell>
          <cell r="AI82" t="str">
            <v>19.07.2014
  10:50:00</v>
          </cell>
          <cell r="AJ82" t="str">
            <v>19.07.2014
  10:50:00</v>
          </cell>
          <cell r="AK82">
            <v>2</v>
          </cell>
          <cell r="AM82" t="str">
            <v>Аварийный журнал</v>
          </cell>
          <cell r="AN82" t="str">
            <v>Запись от 19.07.2014</v>
          </cell>
        </row>
        <row r="83">
          <cell r="B83" t="str">
            <v>8.1.</v>
          </cell>
          <cell r="C83" t="str">
            <v>август</v>
          </cell>
          <cell r="Q83">
            <v>0</v>
          </cell>
          <cell r="AB83">
            <v>0</v>
          </cell>
          <cell r="AE83">
            <v>0</v>
          </cell>
        </row>
        <row r="84">
          <cell r="B84" t="str">
            <v>8.2.</v>
          </cell>
          <cell r="C84" t="str">
            <v>август</v>
          </cell>
          <cell r="Q84">
            <v>0</v>
          </cell>
          <cell r="AB84">
            <v>0</v>
          </cell>
          <cell r="AE84">
            <v>0</v>
          </cell>
        </row>
        <row r="85">
          <cell r="B85" t="str">
            <v>8.3.</v>
          </cell>
          <cell r="C85" t="str">
            <v>август</v>
          </cell>
          <cell r="Q85">
            <v>0</v>
          </cell>
          <cell r="AB85">
            <v>0</v>
          </cell>
          <cell r="AE85">
            <v>0</v>
          </cell>
        </row>
        <row r="86">
          <cell r="B86" t="str">
            <v>8.4.</v>
          </cell>
          <cell r="C86" t="str">
            <v>август</v>
          </cell>
          <cell r="Q86">
            <v>0</v>
          </cell>
          <cell r="AB86">
            <v>0</v>
          </cell>
          <cell r="AE86">
            <v>0</v>
          </cell>
        </row>
        <row r="87">
          <cell r="B87" t="str">
            <v>8.5.</v>
          </cell>
          <cell r="C87" t="str">
            <v>август</v>
          </cell>
          <cell r="Q87">
            <v>0</v>
          </cell>
          <cell r="AB87">
            <v>0</v>
          </cell>
          <cell r="AE87">
            <v>0</v>
          </cell>
        </row>
        <row r="88">
          <cell r="B88" t="str">
            <v>8.6.</v>
          </cell>
          <cell r="C88" t="str">
            <v>август</v>
          </cell>
          <cell r="Q88">
            <v>0</v>
          </cell>
          <cell r="AB88">
            <v>0</v>
          </cell>
          <cell r="AE88">
            <v>0</v>
          </cell>
        </row>
        <row r="89">
          <cell r="B89" t="str">
            <v>8.7.</v>
          </cell>
          <cell r="C89" t="str">
            <v>август</v>
          </cell>
          <cell r="Q89">
            <v>0</v>
          </cell>
          <cell r="AB89">
            <v>0</v>
          </cell>
          <cell r="AE89">
            <v>0</v>
          </cell>
        </row>
        <row r="90">
          <cell r="B90" t="str">
            <v>8.8.</v>
          </cell>
          <cell r="C90" t="str">
            <v>август</v>
          </cell>
          <cell r="Q90">
            <v>0</v>
          </cell>
          <cell r="AB90">
            <v>0</v>
          </cell>
          <cell r="AE90">
            <v>0</v>
          </cell>
        </row>
        <row r="91">
          <cell r="B91" t="str">
            <v>8.9.</v>
          </cell>
          <cell r="C91" t="str">
            <v>август</v>
          </cell>
          <cell r="Q91">
            <v>0</v>
          </cell>
          <cell r="AB91">
            <v>0</v>
          </cell>
          <cell r="AE91">
            <v>0</v>
          </cell>
        </row>
        <row r="92">
          <cell r="B92" t="str">
            <v>9.</v>
          </cell>
          <cell r="C92" t="str">
            <v>сентябрь</v>
          </cell>
          <cell r="Q92">
            <v>0</v>
          </cell>
          <cell r="AB92">
            <v>0</v>
          </cell>
          <cell r="AE92">
            <v>0</v>
          </cell>
        </row>
        <row r="93">
          <cell r="B93" t="str">
            <v>9.1.</v>
          </cell>
          <cell r="C93" t="str">
            <v>сентябрь</v>
          </cell>
          <cell r="Q93">
            <v>0</v>
          </cell>
          <cell r="AB93">
            <v>0</v>
          </cell>
          <cell r="AE93">
            <v>0</v>
          </cell>
        </row>
        <row r="94">
          <cell r="B94" t="str">
            <v>9.2.</v>
          </cell>
          <cell r="C94" t="str">
            <v>сентябрь</v>
          </cell>
          <cell r="Q94">
            <v>0</v>
          </cell>
          <cell r="AB94">
            <v>0</v>
          </cell>
          <cell r="AE94">
            <v>0</v>
          </cell>
        </row>
        <row r="95">
          <cell r="B95" t="str">
            <v>9.3.</v>
          </cell>
          <cell r="C95" t="str">
            <v>сентябрь</v>
          </cell>
          <cell r="Q95">
            <v>0</v>
          </cell>
          <cell r="AB95">
            <v>0</v>
          </cell>
          <cell r="AE95">
            <v>0</v>
          </cell>
        </row>
        <row r="96">
          <cell r="B96" t="str">
            <v>9.4.</v>
          </cell>
          <cell r="C96" t="str">
            <v>сентябрь</v>
          </cell>
          <cell r="Q96">
            <v>0</v>
          </cell>
          <cell r="AB96">
            <v>0</v>
          </cell>
          <cell r="AE96">
            <v>0</v>
          </cell>
        </row>
        <row r="97">
          <cell r="B97" t="str">
            <v>9.5.</v>
          </cell>
          <cell r="C97" t="str">
            <v>сентябрь</v>
          </cell>
          <cell r="Q97">
            <v>0</v>
          </cell>
          <cell r="AB97">
            <v>0</v>
          </cell>
          <cell r="AE97">
            <v>0</v>
          </cell>
        </row>
        <row r="98">
          <cell r="B98" t="str">
            <v>9.6.</v>
          </cell>
          <cell r="C98" t="str">
            <v>сентябрь</v>
          </cell>
          <cell r="Q98">
            <v>0</v>
          </cell>
          <cell r="AB98">
            <v>0</v>
          </cell>
          <cell r="AE98">
            <v>0</v>
          </cell>
        </row>
        <row r="99">
          <cell r="B99" t="str">
            <v>9.7.</v>
          </cell>
          <cell r="C99" t="str">
            <v>сентябрь</v>
          </cell>
          <cell r="Q99">
            <v>0</v>
          </cell>
          <cell r="AB99">
            <v>0</v>
          </cell>
          <cell r="AE99">
            <v>0</v>
          </cell>
        </row>
        <row r="100">
          <cell r="B100" t="str">
            <v>9.8.</v>
          </cell>
          <cell r="C100" t="str">
            <v>сентябрь</v>
          </cell>
          <cell r="Q100">
            <v>0</v>
          </cell>
          <cell r="AB100">
            <v>0</v>
          </cell>
          <cell r="AE100">
            <v>0</v>
          </cell>
        </row>
        <row r="101">
          <cell r="B101" t="str">
            <v>9.9.</v>
          </cell>
          <cell r="C101" t="str">
            <v>сентябрь</v>
          </cell>
          <cell r="Q101">
            <v>0</v>
          </cell>
          <cell r="AB101">
            <v>0</v>
          </cell>
          <cell r="AE101">
            <v>0</v>
          </cell>
        </row>
        <row r="102">
          <cell r="B102" t="str">
            <v>10.</v>
          </cell>
          <cell r="C102" t="str">
            <v>октябрь</v>
          </cell>
          <cell r="D102" t="str">
            <v>ТП-38</v>
          </cell>
          <cell r="E102" t="str">
            <v>ТП</v>
          </cell>
          <cell r="F102">
            <v>6</v>
          </cell>
          <cell r="G102" t="str">
            <v>Аварийное отключение ТП_23 вышел из строя маслянный выключатель. Замена  ВВ ячейки</v>
          </cell>
          <cell r="H102" t="str">
            <v>нет</v>
          </cell>
          <cell r="N102">
            <v>8</v>
          </cell>
          <cell r="Q102">
            <v>8</v>
          </cell>
          <cell r="X102">
            <v>8</v>
          </cell>
          <cell r="AB102">
            <v>8</v>
          </cell>
          <cell r="AE102">
            <v>8</v>
          </cell>
          <cell r="AH102" t="str">
            <v>12.10.2014
  22:30:00</v>
          </cell>
          <cell r="AI102" t="str">
            <v>12.10.2014
  2:30:00</v>
          </cell>
          <cell r="AJ102" t="str">
            <v>12.10.2014
  2:30:00</v>
          </cell>
          <cell r="AK102">
            <v>4</v>
          </cell>
          <cell r="AM102" t="str">
            <v>Аварийный журнал</v>
          </cell>
          <cell r="AN102" t="str">
            <v>Запись от 12.10..2014</v>
          </cell>
        </row>
        <row r="103">
          <cell r="B103" t="str">
            <v>10.1.</v>
          </cell>
          <cell r="C103" t="str">
            <v>октябрь</v>
          </cell>
          <cell r="Q103">
            <v>0</v>
          </cell>
          <cell r="AB103">
            <v>0</v>
          </cell>
          <cell r="AE103">
            <v>0</v>
          </cell>
        </row>
        <row r="104">
          <cell r="B104" t="str">
            <v>10.2.</v>
          </cell>
          <cell r="C104" t="str">
            <v>октябрь</v>
          </cell>
          <cell r="Q104">
            <v>0</v>
          </cell>
          <cell r="AB104">
            <v>0</v>
          </cell>
          <cell r="AE104">
            <v>0</v>
          </cell>
        </row>
        <row r="105">
          <cell r="B105" t="str">
            <v>10.3.</v>
          </cell>
          <cell r="C105" t="str">
            <v>октябрь</v>
          </cell>
          <cell r="Q105">
            <v>0</v>
          </cell>
          <cell r="AB105">
            <v>0</v>
          </cell>
          <cell r="AE105">
            <v>0</v>
          </cell>
        </row>
        <row r="106">
          <cell r="B106" t="str">
            <v>10.4.</v>
          </cell>
          <cell r="C106" t="str">
            <v>октябрь</v>
          </cell>
          <cell r="Q106">
            <v>0</v>
          </cell>
          <cell r="AB106">
            <v>0</v>
          </cell>
          <cell r="AE106">
            <v>0</v>
          </cell>
        </row>
        <row r="107">
          <cell r="B107" t="str">
            <v>10.5.</v>
          </cell>
          <cell r="C107" t="str">
            <v>октябрь</v>
          </cell>
          <cell r="Q107">
            <v>0</v>
          </cell>
          <cell r="AB107">
            <v>0</v>
          </cell>
          <cell r="AE107">
            <v>0</v>
          </cell>
        </row>
        <row r="108">
          <cell r="B108" t="str">
            <v>10.6.</v>
          </cell>
          <cell r="C108" t="str">
            <v>октябрь</v>
          </cell>
          <cell r="Q108">
            <v>0</v>
          </cell>
          <cell r="AB108">
            <v>0</v>
          </cell>
          <cell r="AE108">
            <v>0</v>
          </cell>
        </row>
        <row r="109">
          <cell r="B109" t="str">
            <v>10.7.</v>
          </cell>
          <cell r="C109" t="str">
            <v>октябрь</v>
          </cell>
          <cell r="Q109">
            <v>0</v>
          </cell>
          <cell r="AB109">
            <v>0</v>
          </cell>
          <cell r="AE109">
            <v>0</v>
          </cell>
        </row>
        <row r="110">
          <cell r="B110" t="str">
            <v>10.8.</v>
          </cell>
          <cell r="C110" t="str">
            <v>октябрь</v>
          </cell>
          <cell r="Q110">
            <v>0</v>
          </cell>
          <cell r="AB110">
            <v>0</v>
          </cell>
          <cell r="AE110">
            <v>0</v>
          </cell>
        </row>
        <row r="111">
          <cell r="B111" t="str">
            <v>10.9.</v>
          </cell>
          <cell r="C111" t="str">
            <v>октябрь</v>
          </cell>
          <cell r="Q111">
            <v>0</v>
          </cell>
          <cell r="AB111">
            <v>0</v>
          </cell>
          <cell r="AE111">
            <v>0</v>
          </cell>
        </row>
        <row r="112">
          <cell r="B112" t="str">
            <v>11.</v>
          </cell>
          <cell r="C112" t="str">
            <v>ноябрь</v>
          </cell>
          <cell r="D112" t="str">
            <v>ТП-10 РУ-0,4</v>
          </cell>
          <cell r="E112" t="str">
            <v>РУ</v>
          </cell>
          <cell r="F112" t="str">
            <v>0.4</v>
          </cell>
          <cell r="G112" t="str">
            <v>Отключился  автомат  АВ- 1000/0,4 Замена автомата</v>
          </cell>
          <cell r="H112" t="str">
            <v>нет</v>
          </cell>
          <cell r="N112">
            <v>2</v>
          </cell>
          <cell r="Q112">
            <v>2</v>
          </cell>
          <cell r="X112">
            <v>2</v>
          </cell>
          <cell r="AB112">
            <v>2</v>
          </cell>
          <cell r="AE112">
            <v>2</v>
          </cell>
          <cell r="AH112" t="str">
            <v>24.11.2014
  11:00:00</v>
          </cell>
          <cell r="AI112" t="str">
            <v>24.11.2014
  13:00:00</v>
          </cell>
          <cell r="AJ112" t="str">
            <v>24.11.2014
  13:00:00</v>
          </cell>
          <cell r="AK112">
            <v>2</v>
          </cell>
          <cell r="AM112" t="str">
            <v>Аварийный журнал</v>
          </cell>
          <cell r="AN112" t="str">
            <v>Запись от 24.11.2014</v>
          </cell>
        </row>
        <row r="113">
          <cell r="B113" t="str">
            <v>11.1.</v>
          </cell>
          <cell r="C113" t="str">
            <v>ноябрь</v>
          </cell>
          <cell r="Q113">
            <v>0</v>
          </cell>
          <cell r="AB113">
            <v>0</v>
          </cell>
          <cell r="AE113">
            <v>0</v>
          </cell>
        </row>
        <row r="114">
          <cell r="B114" t="str">
            <v>11.2.</v>
          </cell>
          <cell r="C114" t="str">
            <v>ноябрь</v>
          </cell>
          <cell r="Q114">
            <v>0</v>
          </cell>
          <cell r="AB114">
            <v>0</v>
          </cell>
          <cell r="AE114">
            <v>0</v>
          </cell>
        </row>
        <row r="115">
          <cell r="B115" t="str">
            <v>11.3.</v>
          </cell>
          <cell r="C115" t="str">
            <v>ноябрь</v>
          </cell>
          <cell r="Q115">
            <v>0</v>
          </cell>
          <cell r="AB115">
            <v>0</v>
          </cell>
          <cell r="AE115">
            <v>0</v>
          </cell>
        </row>
        <row r="116">
          <cell r="B116" t="str">
            <v>11.4.</v>
          </cell>
          <cell r="C116" t="str">
            <v>ноябрь</v>
          </cell>
          <cell r="Q116">
            <v>0</v>
          </cell>
          <cell r="AB116">
            <v>0</v>
          </cell>
          <cell r="AE116">
            <v>0</v>
          </cell>
        </row>
        <row r="117">
          <cell r="B117" t="str">
            <v>11.5.</v>
          </cell>
          <cell r="C117" t="str">
            <v>ноябрь</v>
          </cell>
          <cell r="Q117">
            <v>0</v>
          </cell>
          <cell r="AB117">
            <v>0</v>
          </cell>
          <cell r="AE117">
            <v>0</v>
          </cell>
        </row>
        <row r="118">
          <cell r="B118" t="str">
            <v>11.6.</v>
          </cell>
          <cell r="C118" t="str">
            <v>ноябрь</v>
          </cell>
          <cell r="Q118">
            <v>0</v>
          </cell>
          <cell r="AB118">
            <v>0</v>
          </cell>
          <cell r="AE118">
            <v>0</v>
          </cell>
        </row>
        <row r="119">
          <cell r="B119" t="str">
            <v>11.7.</v>
          </cell>
          <cell r="C119" t="str">
            <v>ноябрь</v>
          </cell>
          <cell r="Q119">
            <v>0</v>
          </cell>
          <cell r="AB119">
            <v>0</v>
          </cell>
          <cell r="AE119">
            <v>0</v>
          </cell>
        </row>
        <row r="120">
          <cell r="B120" t="str">
            <v>11.8.</v>
          </cell>
          <cell r="C120" t="str">
            <v>ноябрь</v>
          </cell>
          <cell r="Q120">
            <v>0</v>
          </cell>
          <cell r="AB120">
            <v>0</v>
          </cell>
          <cell r="AE120">
            <v>0</v>
          </cell>
        </row>
        <row r="121">
          <cell r="B121" t="str">
            <v>11.9.</v>
          </cell>
          <cell r="C121" t="str">
            <v>ноябрь</v>
          </cell>
          <cell r="Q121">
            <v>0</v>
          </cell>
          <cell r="AB121">
            <v>0</v>
          </cell>
          <cell r="AE121">
            <v>0</v>
          </cell>
        </row>
        <row r="122">
          <cell r="B122" t="str">
            <v>12.</v>
          </cell>
          <cell r="C122" t="str">
            <v>декабрь</v>
          </cell>
          <cell r="Q122">
            <v>0</v>
          </cell>
          <cell r="AB122">
            <v>0</v>
          </cell>
          <cell r="AE122">
            <v>0</v>
          </cell>
        </row>
        <row r="123">
          <cell r="B123" t="str">
            <v>12.1.</v>
          </cell>
          <cell r="C123" t="str">
            <v>декабрь</v>
          </cell>
          <cell r="Q123">
            <v>0</v>
          </cell>
          <cell r="AB123">
            <v>0</v>
          </cell>
          <cell r="AE123">
            <v>0</v>
          </cell>
        </row>
        <row r="124">
          <cell r="B124" t="str">
            <v>12.2.</v>
          </cell>
          <cell r="C124" t="str">
            <v>декабрь</v>
          </cell>
          <cell r="Q124">
            <v>0</v>
          </cell>
          <cell r="AB124">
            <v>0</v>
          </cell>
          <cell r="AE124">
            <v>0</v>
          </cell>
        </row>
        <row r="125">
          <cell r="B125" t="str">
            <v>12.3.</v>
          </cell>
          <cell r="C125" t="str">
            <v>декабрь</v>
          </cell>
          <cell r="Q125">
            <v>0</v>
          </cell>
          <cell r="AB125">
            <v>0</v>
          </cell>
          <cell r="AE125">
            <v>0</v>
          </cell>
        </row>
        <row r="126">
          <cell r="B126" t="str">
            <v>12.4.</v>
          </cell>
          <cell r="C126" t="str">
            <v>декабрь</v>
          </cell>
          <cell r="Q126">
            <v>0</v>
          </cell>
          <cell r="AB126">
            <v>0</v>
          </cell>
          <cell r="AE126">
            <v>0</v>
          </cell>
        </row>
        <row r="127">
          <cell r="B127" t="str">
            <v>12.5.</v>
          </cell>
          <cell r="C127" t="str">
            <v>декабрь</v>
          </cell>
          <cell r="Q127">
            <v>0</v>
          </cell>
          <cell r="AB127">
            <v>0</v>
          </cell>
          <cell r="AE127">
            <v>0</v>
          </cell>
        </row>
        <row r="128">
          <cell r="B128" t="str">
            <v>12.6.</v>
          </cell>
          <cell r="C128" t="str">
            <v>декабрь</v>
          </cell>
          <cell r="Q128">
            <v>0</v>
          </cell>
          <cell r="AB128">
            <v>0</v>
          </cell>
          <cell r="AE128">
            <v>0</v>
          </cell>
        </row>
        <row r="129">
          <cell r="B129" t="str">
            <v>12.7.</v>
          </cell>
          <cell r="C129" t="str">
            <v>декабрь</v>
          </cell>
          <cell r="Q129">
            <v>0</v>
          </cell>
          <cell r="AB129">
            <v>0</v>
          </cell>
          <cell r="AE129">
            <v>0</v>
          </cell>
        </row>
        <row r="130">
          <cell r="B130" t="str">
            <v>12.8.</v>
          </cell>
          <cell r="C130" t="str">
            <v>декабрь</v>
          </cell>
          <cell r="Q130">
            <v>0</v>
          </cell>
          <cell r="AB130">
            <v>0</v>
          </cell>
          <cell r="AE130">
            <v>0</v>
          </cell>
        </row>
        <row r="131">
          <cell r="B131" t="str">
            <v>12.9.</v>
          </cell>
          <cell r="C131" t="str">
            <v>декабрь</v>
          </cell>
          <cell r="Q131">
            <v>0</v>
          </cell>
          <cell r="AB131">
            <v>0</v>
          </cell>
          <cell r="AE131">
            <v>0</v>
          </cell>
        </row>
      </sheetData>
      <sheetData sheetId="14">
        <row r="13">
          <cell r="D13">
            <v>32</v>
          </cell>
        </row>
        <row r="14">
          <cell r="D14">
            <v>27</v>
          </cell>
        </row>
        <row r="15">
          <cell r="D15">
            <v>35</v>
          </cell>
        </row>
      </sheetData>
      <sheetData sheetId="15">
        <row r="32">
          <cell r="B32" t="str">
            <v>Следовательно данный показатель считается достигнутым </v>
          </cell>
        </row>
        <row r="50">
          <cell r="D50" t="str">
            <v>X</v>
          </cell>
        </row>
        <row r="111">
          <cell r="D111" t="str">
            <v>Достигнутым </v>
          </cell>
        </row>
        <row r="126">
          <cell r="C126" t="str">
            <v>Следовательно Задача считается достигнутой</v>
          </cell>
        </row>
      </sheetData>
      <sheetData sheetId="16">
        <row r="9">
          <cell r="D9" t="str">
            <v>2014  год</v>
          </cell>
          <cell r="E9" t="str">
            <v>2015  год</v>
          </cell>
          <cell r="F9" t="str">
            <v>2016  год</v>
          </cell>
          <cell r="G9" t="str">
            <v>2017  год</v>
          </cell>
          <cell r="H9" t="str">
            <v>2018  год</v>
          </cell>
        </row>
        <row r="10">
          <cell r="E10">
            <v>0.4858</v>
          </cell>
          <cell r="F10">
            <v>0.478513</v>
          </cell>
          <cell r="G10">
            <v>0.47133530500000004</v>
          </cell>
          <cell r="H10">
            <v>0.464265275425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0.8975</v>
          </cell>
          <cell r="F12">
            <v>0.8975</v>
          </cell>
          <cell r="G12">
            <v>0.8975</v>
          </cell>
          <cell r="H12">
            <v>0.8975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3"/>
  <sheetViews>
    <sheetView zoomScalePageLayoutView="0" workbookViewId="0" topLeftCell="A1">
      <pane xSplit="3" ySplit="8" topLeftCell="D12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C21" sqref="C21"/>
    </sheetView>
  </sheetViews>
  <sheetFormatPr defaultColWidth="9.00390625" defaultRowHeight="15.75"/>
  <cols>
    <col min="1" max="1" width="0.875" style="30" customWidth="1"/>
    <col min="2" max="2" width="3.25390625" style="8" customWidth="1"/>
    <col min="3" max="3" width="9.375" style="8" customWidth="1"/>
    <col min="4" max="4" width="31.375" style="8" customWidth="1"/>
    <col min="5" max="5" width="5.875" style="8" customWidth="1"/>
    <col min="6" max="6" width="18.75390625" style="8" customWidth="1"/>
    <col min="7" max="7" width="34.50390625" style="8" customWidth="1"/>
    <col min="8" max="8" width="5.875" style="8" customWidth="1"/>
    <col min="9" max="9" width="6.50390625" style="8" bestFit="1" customWidth="1"/>
    <col min="10" max="10" width="0.875" style="26" customWidth="1"/>
    <col min="11" max="16384" width="9.00390625" style="8" customWidth="1"/>
  </cols>
  <sheetData>
    <row r="1" spans="1:10" ht="15.75">
      <c r="A1" s="27"/>
      <c r="B1" s="133"/>
      <c r="C1" s="134"/>
      <c r="D1" s="134"/>
      <c r="E1" s="134"/>
      <c r="F1" s="28"/>
      <c r="H1" s="135" t="s">
        <v>28</v>
      </c>
      <c r="I1" s="135"/>
      <c r="J1" s="27"/>
    </row>
    <row r="2" spans="1:10" ht="15.75">
      <c r="A2" s="27"/>
      <c r="B2" s="133"/>
      <c r="C2" s="134"/>
      <c r="D2" s="134"/>
      <c r="E2" s="134"/>
      <c r="F2" s="72"/>
      <c r="H2" s="362" t="s">
        <v>309</v>
      </c>
      <c r="I2" s="136"/>
      <c r="J2" s="27"/>
    </row>
    <row r="3" spans="1:10" s="26" customFormat="1" ht="5.25">
      <c r="A3" s="27"/>
      <c r="B3" s="137"/>
      <c r="C3" s="27"/>
      <c r="D3" s="27"/>
      <c r="E3" s="27"/>
      <c r="F3" s="6"/>
      <c r="G3" s="6"/>
      <c r="H3" s="6"/>
      <c r="I3" s="6"/>
      <c r="J3" s="27"/>
    </row>
    <row r="4" spans="1:10" ht="15.75">
      <c r="A4" s="6"/>
      <c r="B4" s="29"/>
      <c r="C4" s="138" t="s">
        <v>29</v>
      </c>
      <c r="D4" s="72"/>
      <c r="E4" s="72"/>
      <c r="F4" s="72"/>
      <c r="G4" s="72"/>
      <c r="H4" s="72"/>
      <c r="I4" s="72"/>
      <c r="J4" s="6"/>
    </row>
    <row r="5" spans="1:10" ht="15.75">
      <c r="A5" s="6"/>
      <c r="B5" s="29"/>
      <c r="C5" s="544" t="str">
        <f>'[1]Содержание'!$C$5</f>
        <v>ООО "ИнвестГрадСтрой"</v>
      </c>
      <c r="E5" s="72"/>
      <c r="F5" s="338"/>
      <c r="H5" s="24" t="s">
        <v>128</v>
      </c>
      <c r="I5" s="147">
        <f>'[1]Содержание'!$I$5</f>
        <v>2014</v>
      </c>
      <c r="J5" s="6"/>
    </row>
    <row r="6" spans="1:10" ht="15.75">
      <c r="A6" s="6"/>
      <c r="B6" s="29"/>
      <c r="C6" s="301" t="s">
        <v>265</v>
      </c>
      <c r="D6" s="84"/>
      <c r="E6" s="84"/>
      <c r="F6" s="339"/>
      <c r="H6" s="340" t="s">
        <v>264</v>
      </c>
      <c r="I6" s="341" t="s">
        <v>129</v>
      </c>
      <c r="J6" s="6"/>
    </row>
    <row r="7" spans="1:10" s="26" customFormat="1" ht="5.25">
      <c r="A7" s="6"/>
      <c r="B7" s="131"/>
      <c r="C7" s="6"/>
      <c r="D7" s="6"/>
      <c r="E7" s="6"/>
      <c r="F7" s="6"/>
      <c r="G7" s="6"/>
      <c r="H7" s="6"/>
      <c r="I7" s="6"/>
      <c r="J7" s="6"/>
    </row>
    <row r="8" spans="1:10" ht="35.25" customHeight="1">
      <c r="A8" s="6"/>
      <c r="B8" s="139" t="s">
        <v>7</v>
      </c>
      <c r="C8" s="300" t="s">
        <v>267</v>
      </c>
      <c r="D8" s="636" t="s">
        <v>31</v>
      </c>
      <c r="E8" s="636"/>
      <c r="F8" s="636"/>
      <c r="G8" s="636"/>
      <c r="H8" s="139" t="s">
        <v>96</v>
      </c>
      <c r="I8" s="139" t="s">
        <v>266</v>
      </c>
      <c r="J8" s="6"/>
    </row>
    <row r="9" spans="1:10" ht="37.5" customHeight="1">
      <c r="A9" s="6"/>
      <c r="B9" s="545">
        <f>'[1]Содержание'!B9</f>
        <v>1</v>
      </c>
      <c r="C9" s="540" t="str">
        <f>'[1]Содержание'!C9</f>
        <v>Форма 1.1</v>
      </c>
      <c r="D9" s="633" t="str">
        <f>'[1]Содержание'!D9</f>
        <v>Журнал учета текущей информации о прекращении передачи электрической энергии для потребителей услуг электросетевой организации</v>
      </c>
      <c r="E9" s="634"/>
      <c r="F9" s="634"/>
      <c r="G9" s="635"/>
      <c r="H9" s="541">
        <f>'[1]Содержание'!H9</f>
        <v>2</v>
      </c>
      <c r="I9" s="541">
        <f>'[1]Содержание'!I9</f>
        <v>1</v>
      </c>
      <c r="J9" s="6"/>
    </row>
    <row r="10" spans="1:10" ht="18.75" customHeight="1">
      <c r="A10" s="6"/>
      <c r="B10" s="545">
        <f>'[1]Содержание'!B10</f>
        <v>2</v>
      </c>
      <c r="C10" s="540" t="str">
        <f>'[1]Содержание'!C10</f>
        <v>Форма 1.2</v>
      </c>
      <c r="D10" s="633" t="str">
        <f>'[1]Содержание'!D10</f>
        <v>Расчет показателя средней продолжительности прекращений передачи электрической энергии</v>
      </c>
      <c r="E10" s="634"/>
      <c r="F10" s="634"/>
      <c r="G10" s="635"/>
      <c r="H10" s="541">
        <f>'[1]Содержание'!H10</f>
        <v>3</v>
      </c>
      <c r="I10" s="541">
        <f>'[1]Содержание'!I10</f>
        <v>1</v>
      </c>
      <c r="J10" s="6"/>
    </row>
    <row r="11" spans="1:10" ht="35.25" customHeight="1">
      <c r="A11" s="6"/>
      <c r="B11" s="545">
        <f>'[1]Содержание'!B11</f>
        <v>3</v>
      </c>
      <c r="C11" s="540" t="str">
        <f>'[1]Содержание'!C11</f>
        <v>Форма 1.3</v>
      </c>
      <c r="D11" s="633" t="str">
        <f>'[1]Содержание'!D11</f>
        <v>Предложения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</v>
      </c>
      <c r="E11" s="634"/>
      <c r="F11" s="634"/>
      <c r="G11" s="635"/>
      <c r="H11" s="541">
        <f>'[1]Содержание'!H11</f>
        <v>4</v>
      </c>
      <c r="I11" s="541">
        <f>'[1]Содержание'!I11</f>
        <v>1</v>
      </c>
      <c r="J11" s="6"/>
    </row>
    <row r="12" spans="1:10" ht="15.75" customHeight="1">
      <c r="A12" s="6"/>
      <c r="B12" s="545">
        <f>'[1]Содержание'!B12</f>
        <v>4</v>
      </c>
      <c r="C12" s="540" t="str">
        <f>'[1]Содержание'!C12</f>
        <v>Форма 6.1</v>
      </c>
      <c r="D12" s="633" t="str">
        <f>'[1]Содержание'!D12</f>
        <v>Расчет значения индикатора информативности</v>
      </c>
      <c r="E12" s="634"/>
      <c r="F12" s="634"/>
      <c r="G12" s="635"/>
      <c r="H12" s="541">
        <f>'[1]Содержание'!H12</f>
        <v>5</v>
      </c>
      <c r="I12" s="541">
        <f>'[1]Содержание'!I12</f>
        <v>2</v>
      </c>
      <c r="J12" s="6"/>
    </row>
    <row r="13" spans="1:10" ht="15.75" customHeight="1">
      <c r="A13" s="6"/>
      <c r="B13" s="545">
        <f>'[1]Содержание'!B13</f>
        <v>5</v>
      </c>
      <c r="C13" s="540" t="str">
        <f>'[1]Содержание'!C13</f>
        <v>Форма 6.2</v>
      </c>
      <c r="D13" s="633" t="str">
        <f>'[1]Содержание'!D13</f>
        <v>Расчет значения индикатора исполнительности</v>
      </c>
      <c r="E13" s="634"/>
      <c r="F13" s="634"/>
      <c r="G13" s="635"/>
      <c r="H13" s="541">
        <f>'[1]Содержание'!H13</f>
        <v>7</v>
      </c>
      <c r="I13" s="541">
        <f>'[1]Содержание'!I13</f>
        <v>2</v>
      </c>
      <c r="J13" s="6"/>
    </row>
    <row r="14" spans="1:10" ht="15.75" customHeight="1">
      <c r="A14" s="6"/>
      <c r="B14" s="545">
        <f>'[1]Содержание'!B14</f>
        <v>6</v>
      </c>
      <c r="C14" s="540" t="str">
        <f>'[1]Содержание'!C14</f>
        <v>Форма 6.3</v>
      </c>
      <c r="D14" s="633" t="str">
        <f>'[1]Содержание'!D14</f>
        <v>Расчет значения индикатора результативности обратной связи</v>
      </c>
      <c r="E14" s="634"/>
      <c r="F14" s="634"/>
      <c r="G14" s="635"/>
      <c r="H14" s="541">
        <f>'[1]Содержание'!H14</f>
        <v>9</v>
      </c>
      <c r="I14" s="541">
        <f>'[1]Содержание'!I14</f>
        <v>2</v>
      </c>
      <c r="J14" s="6"/>
    </row>
    <row r="15" spans="1:10" ht="36" customHeight="1">
      <c r="A15" s="6"/>
      <c r="B15" s="545">
        <f>'[1]Содержание'!B15</f>
        <v>7</v>
      </c>
      <c r="C15" s="540" t="str">
        <f>'[1]Содержание'!C15</f>
        <v>Форма 6.4</v>
      </c>
      <c r="D15" s="633" t="str">
        <f>'[1]Содержание'!D15</f>
        <v>Предложения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</v>
      </c>
      <c r="E15" s="634"/>
      <c r="F15" s="634"/>
      <c r="G15" s="635"/>
      <c r="H15" s="541">
        <f>'[1]Содержание'!H15</f>
        <v>11</v>
      </c>
      <c r="I15" s="541">
        <f>'[1]Содержание'!I15</f>
        <v>1</v>
      </c>
      <c r="J15" s="6"/>
    </row>
    <row r="16" spans="1:10" ht="31.5" customHeight="1">
      <c r="A16" s="6"/>
      <c r="B16" s="545">
        <f>'[1]Содержание'!B16</f>
        <v>8</v>
      </c>
      <c r="C16" s="540" t="str">
        <f>'[1]Содержание'!C16</f>
        <v>Форма 7.1</v>
      </c>
      <c r="D16" s="633" t="str">
        <f>'[1]Содержание'!D16</f>
        <v>Показатели уровня надежности и уровня качества оказываемых услуг электросетевой организации</v>
      </c>
      <c r="E16" s="634"/>
      <c r="F16" s="634"/>
      <c r="G16" s="635"/>
      <c r="H16" s="541">
        <f>'[1]Содержание'!H16</f>
        <v>12</v>
      </c>
      <c r="I16" s="541">
        <f>'[1]Содержание'!I16</f>
        <v>1</v>
      </c>
      <c r="J16" s="6"/>
    </row>
    <row r="17" spans="1:10" ht="34.5" customHeight="1">
      <c r="A17" s="6"/>
      <c r="B17" s="545">
        <f>'[1]Содержание'!B17</f>
        <v>9</v>
      </c>
      <c r="C17" s="540" t="str">
        <f>'[1]Содержание'!C17</f>
        <v>Форма 7.2</v>
      </c>
      <c r="D17" s="633" t="str">
        <f>'[1]Содержание'!D17</f>
        <v>Расчет обобщенного показателя уровня надежности и качества оказываемых услуг</v>
      </c>
      <c r="E17" s="634"/>
      <c r="F17" s="634"/>
      <c r="G17" s="635"/>
      <c r="H17" s="541">
        <f>'[1]Содержание'!H17</f>
        <v>13</v>
      </c>
      <c r="I17" s="541">
        <f>'[1]Содержание'!I17</f>
        <v>1</v>
      </c>
      <c r="J17" s="6"/>
    </row>
    <row r="18" spans="1:10" ht="37.5" customHeight="1">
      <c r="A18" s="6"/>
      <c r="B18" s="545">
        <f>'[1]Содержание'!B18</f>
        <v>10</v>
      </c>
      <c r="C18" s="540" t="str">
        <f>'[1]Содержание'!C18</f>
        <v>Форма 8.1</v>
      </c>
      <c r="D18" s="633" t="str">
        <f>'[1]Содержание'!D18</f>
        <v>Журнал учета данных первичной информации по всем прекращениям передачи электрической энергии произошедших на объектах электросетевых организаций  </v>
      </c>
      <c r="E18" s="634"/>
      <c r="F18" s="634"/>
      <c r="G18" s="635"/>
      <c r="H18" s="541">
        <f>'[1]Содержание'!H18</f>
        <v>14</v>
      </c>
      <c r="I18" s="541">
        <f>'[1]Содержание'!I18</f>
        <v>3</v>
      </c>
      <c r="J18" s="6"/>
    </row>
    <row r="19" spans="1:10" ht="15.75" customHeight="1">
      <c r="A19" s="6"/>
      <c r="B19" s="545">
        <f>'[1]Содержание'!B19</f>
        <v>11</v>
      </c>
      <c r="C19" s="540" t="str">
        <f>'[1]Содержание'!C19</f>
        <v>Форма 8.3</v>
      </c>
      <c r="D19" s="633" t="str">
        <f>'[1]Содержание'!D19</f>
        <v>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</v>
      </c>
      <c r="E19" s="634"/>
      <c r="F19" s="634"/>
      <c r="G19" s="635"/>
      <c r="H19" s="541">
        <f>'[1]Содержание'!H19</f>
        <v>17</v>
      </c>
      <c r="I19" s="541">
        <f>'[1]Содержание'!I19</f>
        <v>1</v>
      </c>
      <c r="J19" s="6"/>
    </row>
    <row r="20" spans="1:10" s="26" customFormat="1" ht="6" customHeight="1">
      <c r="A20" s="6"/>
      <c r="B20" s="131"/>
      <c r="C20" s="6"/>
      <c r="D20" s="6"/>
      <c r="E20" s="6"/>
      <c r="F20" s="6"/>
      <c r="G20" s="6"/>
      <c r="H20" s="6"/>
      <c r="I20" s="6"/>
      <c r="J20" s="6"/>
    </row>
    <row r="21" spans="1:10" ht="15.75">
      <c r="A21" s="6"/>
      <c r="B21" s="7"/>
      <c r="C21" s="542" t="str">
        <f>'[1]Содержание'!$C$21</f>
        <v>Директор </v>
      </c>
      <c r="F21" s="7" t="s">
        <v>369</v>
      </c>
      <c r="G21" s="543" t="str">
        <f>'[1]Содержание'!$G$21</f>
        <v>А.А. Фролов</v>
      </c>
      <c r="H21" s="7"/>
      <c r="I21" s="7"/>
      <c r="J21" s="6"/>
    </row>
    <row r="22" spans="1:10" ht="15.75">
      <c r="A22" s="6"/>
      <c r="B22" s="7"/>
      <c r="C22" s="84" t="s">
        <v>5</v>
      </c>
      <c r="F22" s="31" t="s">
        <v>6</v>
      </c>
      <c r="G22" s="31" t="s">
        <v>15</v>
      </c>
      <c r="H22" s="31"/>
      <c r="I22" s="31"/>
      <c r="J22" s="6"/>
    </row>
    <row r="23" spans="1:10" s="26" customFormat="1" ht="15.75">
      <c r="A23" s="6"/>
      <c r="B23" s="131"/>
      <c r="C23" s="6"/>
      <c r="D23" s="6"/>
      <c r="E23" s="6"/>
      <c r="F23" s="6"/>
      <c r="G23" s="8"/>
      <c r="H23" s="6"/>
      <c r="I23" s="6"/>
      <c r="J23" s="6"/>
    </row>
  </sheetData>
  <sheetProtection formatCells="0" formatColumns="0" formatRows="0"/>
  <mergeCells count="12">
    <mergeCell ref="D19:G19"/>
    <mergeCell ref="D12:G12"/>
    <mergeCell ref="D13:G13"/>
    <mergeCell ref="D14:G14"/>
    <mergeCell ref="D15:G15"/>
    <mergeCell ref="D16:G16"/>
    <mergeCell ref="D17:G17"/>
    <mergeCell ref="D18:G18"/>
    <mergeCell ref="D8:G8"/>
    <mergeCell ref="D9:G9"/>
    <mergeCell ref="D10:G10"/>
    <mergeCell ref="D11:G11"/>
  </mergeCells>
  <printOptions horizontalCentered="1"/>
  <pageMargins left="0.7874015748031497" right="0.2362204724409449" top="0.5905511811023623" bottom="0.2755905511811024" header="0.5118110236220472" footer="0.15748031496062992"/>
  <pageSetup fitToHeight="1" fitToWidth="1" horizontalDpi="600" verticalDpi="600" orientation="landscape" paperSize="9" scale="98" r:id="rId1"/>
  <headerFooter alignWithMargins="0">
    <oddHeader>&amp;R&amp;8&amp;P</oddHeader>
    <oddFooter>&amp;L&amp;8&amp;F 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47CFFF"/>
  </sheetPr>
  <dimension ref="A1:G35"/>
  <sheetViews>
    <sheetView zoomScalePageLayoutView="0" workbookViewId="0" topLeftCell="A1">
      <pane xSplit="3" ySplit="7" topLeftCell="D8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D8" sqref="D8:D9"/>
    </sheetView>
  </sheetViews>
  <sheetFormatPr defaultColWidth="9.00390625" defaultRowHeight="15.75"/>
  <cols>
    <col min="1" max="1" width="0.875" style="93" customWidth="1"/>
    <col min="2" max="2" width="2.75390625" style="106" bestFit="1" customWidth="1"/>
    <col min="3" max="3" width="63.875" style="106" customWidth="1"/>
    <col min="4" max="4" width="14.00390625" style="106" customWidth="1"/>
    <col min="5" max="5" width="0.6171875" style="106" customWidth="1"/>
    <col min="6" max="6" width="0.875" style="93" customWidth="1"/>
    <col min="7" max="16384" width="9.00390625" style="106" customWidth="1"/>
  </cols>
  <sheetData>
    <row r="1" spans="3:4" ht="16.5" customHeight="1">
      <c r="C1" s="666" t="str">
        <f>"Форма  3.2  -  Отчетные  данные для расчета значения показателя качества
 исполнения договоров об осуществлении технологического присоединения
 заявителей к сети, в период "&amp;Содержание!I5&amp;" год"</f>
        <v>Форма  3.2  -  Отчетные  данные для расчета значения показателя качества
 исполнения договоров об осуществлении технологического присоединения
 заявителей к сети, в период 2014 год</v>
      </c>
      <c r="D1" s="666"/>
    </row>
    <row r="2" spans="3:4" ht="35.25" customHeight="1">
      <c r="C2" s="666"/>
      <c r="D2" s="666"/>
    </row>
    <row r="3" spans="3:4" ht="13.5" customHeight="1">
      <c r="C3" s="323"/>
      <c r="D3" s="323"/>
    </row>
    <row r="4" ht="15.75">
      <c r="C4" s="24" t="str">
        <f>Содержание!$C$5</f>
        <v>ООО "ИнвестГрадСтрой"</v>
      </c>
    </row>
    <row r="5" ht="15.75">
      <c r="C5" s="3" t="s">
        <v>10</v>
      </c>
    </row>
    <row r="6" spans="1:6" s="23" customFormat="1" ht="15.75">
      <c r="A6" s="93"/>
      <c r="B6" s="317" t="s">
        <v>7</v>
      </c>
      <c r="C6" s="307" t="s">
        <v>208</v>
      </c>
      <c r="D6" s="307" t="s">
        <v>136</v>
      </c>
      <c r="F6" s="93"/>
    </row>
    <row r="7" spans="1:6" s="23" customFormat="1" ht="15.75">
      <c r="A7" s="93"/>
      <c r="B7" s="317">
        <v>1</v>
      </c>
      <c r="C7" s="317">
        <v>2</v>
      </c>
      <c r="D7" s="317">
        <v>3</v>
      </c>
      <c r="F7" s="93"/>
    </row>
    <row r="8" spans="1:6" s="23" customFormat="1" ht="66">
      <c r="A8" s="93"/>
      <c r="B8" s="307" t="s">
        <v>105</v>
      </c>
      <c r="C8" s="308" t="s">
        <v>134</v>
      </c>
      <c r="D8" s="531">
        <f>'[1]Форма.3.2'!$D$8</f>
        <v>0</v>
      </c>
      <c r="F8" s="93"/>
    </row>
    <row r="9" spans="1:6" s="23" customFormat="1" ht="83.25">
      <c r="A9" s="93"/>
      <c r="B9" s="307" t="s">
        <v>102</v>
      </c>
      <c r="C9" s="308" t="s">
        <v>135</v>
      </c>
      <c r="D9" s="531">
        <f>'[1]Форма.3.2'!$D$9</f>
        <v>0</v>
      </c>
      <c r="F9" s="93"/>
    </row>
    <row r="10" spans="1:6" s="23" customFormat="1" ht="38.25" customHeight="1">
      <c r="A10" s="93"/>
      <c r="B10" s="307" t="s">
        <v>106</v>
      </c>
      <c r="C10" s="308" t="s">
        <v>167</v>
      </c>
      <c r="D10" s="363">
        <f>IF(D8=0,1,D8/MAX(1,(D8-D9)))</f>
        <v>1</v>
      </c>
      <c r="F10" s="93"/>
    </row>
    <row r="11" spans="1:7" s="20" customFormat="1" ht="5.25">
      <c r="A11" s="21"/>
      <c r="B11" s="21"/>
      <c r="C11" s="21"/>
      <c r="D11" s="21"/>
      <c r="E11" s="21"/>
      <c r="F11" s="21"/>
      <c r="G11" s="21"/>
    </row>
    <row r="12" spans="1:7" s="23" customFormat="1" ht="15.75">
      <c r="A12" s="318"/>
      <c r="C12" s="361" t="str">
        <f>Содержание!$C$21</f>
        <v>Директор </v>
      </c>
      <c r="D12" s="10" t="str">
        <f>Содержание!$G$21</f>
        <v>А.А. Фролов</v>
      </c>
      <c r="E12" s="22"/>
      <c r="F12" s="22"/>
      <c r="G12" s="318"/>
    </row>
    <row r="13" spans="1:7" s="23" customFormat="1" ht="15.75">
      <c r="A13" s="318"/>
      <c r="C13" s="25" t="s">
        <v>133</v>
      </c>
      <c r="D13" s="25" t="s">
        <v>15</v>
      </c>
      <c r="E13" s="22"/>
      <c r="F13" s="22"/>
      <c r="G13" s="318"/>
    </row>
    <row r="14" s="318" customFormat="1" ht="5.25"/>
    <row r="15" spans="1:7" s="23" customFormat="1" ht="15.75">
      <c r="A15" s="318"/>
      <c r="E15" s="318"/>
      <c r="G15" s="318"/>
    </row>
    <row r="34" spans="1:6" s="322" customFormat="1" ht="15.75">
      <c r="A34" s="321"/>
      <c r="C34" s="7" t="e">
        <f>Содержание!#REF!</f>
        <v>#REF!</v>
      </c>
      <c r="F34" s="9" t="str">
        <f>Содержание!$G$21</f>
        <v>А.А. Фролов</v>
      </c>
    </row>
    <row r="35" spans="3:6" ht="36.75">
      <c r="C35" s="90" t="s">
        <v>5</v>
      </c>
      <c r="F35" s="258" t="s">
        <v>15</v>
      </c>
    </row>
  </sheetData>
  <sheetProtection password="CA0A" sheet="1"/>
  <mergeCells count="1">
    <mergeCell ref="C1:D2"/>
  </mergeCells>
  <printOptions horizontalCentered="1"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47CFFF"/>
  </sheetPr>
  <dimension ref="A1:H40"/>
  <sheetViews>
    <sheetView zoomScalePageLayoutView="0" workbookViewId="0" topLeftCell="A1">
      <pane xSplit="3" ySplit="7" topLeftCell="D8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D8" sqref="D8:D9"/>
    </sheetView>
  </sheetViews>
  <sheetFormatPr defaultColWidth="9.00390625" defaultRowHeight="15.75"/>
  <cols>
    <col min="1" max="1" width="0.875" style="93" customWidth="1"/>
    <col min="2" max="2" width="6.25390625" style="106" bestFit="1" customWidth="1"/>
    <col min="3" max="3" width="62.625" style="106" customWidth="1"/>
    <col min="4" max="4" width="13.625" style="106" customWidth="1"/>
    <col min="5" max="5" width="0.875" style="106" customWidth="1"/>
    <col min="6" max="6" width="0.875" style="93" customWidth="1"/>
    <col min="7" max="16384" width="9.00390625" style="106" customWidth="1"/>
  </cols>
  <sheetData>
    <row r="1" spans="3:4" ht="16.5" customHeight="1">
      <c r="C1" s="666" t="str">
        <f>"Форма 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"&amp;Содержание!I5&amp;" года"</f>
        <v>Форма 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2014 года</v>
      </c>
      <c r="D1" s="666"/>
    </row>
    <row r="2" spans="3:4" ht="31.5" customHeight="1">
      <c r="C2" s="666"/>
      <c r="D2" s="666"/>
    </row>
    <row r="3" spans="3:4" s="21" customFormat="1" ht="5.25">
      <c r="C3" s="316"/>
      <c r="D3" s="316"/>
    </row>
    <row r="4" ht="22.5" customHeight="1">
      <c r="C4" s="24" t="str">
        <f>Содержание!$C$5</f>
        <v>ООО "ИнвестГрадСтрой"</v>
      </c>
    </row>
    <row r="5" ht="15.75">
      <c r="C5" s="3" t="s">
        <v>10</v>
      </c>
    </row>
    <row r="6" spans="1:6" s="23" customFormat="1" ht="15.75">
      <c r="A6" s="93"/>
      <c r="B6" s="317" t="s">
        <v>7</v>
      </c>
      <c r="C6" s="307" t="s">
        <v>209</v>
      </c>
      <c r="D6" s="307" t="s">
        <v>2</v>
      </c>
      <c r="F6" s="93"/>
    </row>
    <row r="7" spans="1:6" s="23" customFormat="1" ht="15.75">
      <c r="A7" s="93"/>
      <c r="B7" s="317">
        <v>1</v>
      </c>
      <c r="C7" s="317">
        <v>2</v>
      </c>
      <c r="D7" s="317">
        <v>3</v>
      </c>
      <c r="F7" s="93"/>
    </row>
    <row r="8" spans="1:8" s="23" customFormat="1" ht="47.25">
      <c r="A8" s="93"/>
      <c r="B8" s="307" t="s">
        <v>105</v>
      </c>
      <c r="C8" s="308" t="s">
        <v>283</v>
      </c>
      <c r="D8" s="531">
        <f>'[1]Форма.3.3'!$D$8</f>
        <v>0</v>
      </c>
      <c r="F8" s="93"/>
      <c r="H8" s="344"/>
    </row>
    <row r="9" spans="1:8" s="23" customFormat="1" ht="78.75">
      <c r="A9" s="93"/>
      <c r="B9" s="307" t="s">
        <v>102</v>
      </c>
      <c r="C9" s="308" t="s">
        <v>282</v>
      </c>
      <c r="D9" s="531">
        <f>'[1]Форма.3.2'!$D$9</f>
        <v>0</v>
      </c>
      <c r="F9" s="93"/>
      <c r="H9" s="344"/>
    </row>
    <row r="10" spans="1:6" s="23" customFormat="1" ht="56.25" customHeight="1">
      <c r="A10" s="93"/>
      <c r="B10" s="307" t="s">
        <v>106</v>
      </c>
      <c r="C10" s="308" t="s">
        <v>299</v>
      </c>
      <c r="D10" s="363">
        <f>IF(D8=0,1,D8/MAX(1,(D8-D9)))</f>
        <v>1</v>
      </c>
      <c r="F10" s="93"/>
    </row>
    <row r="11" spans="1:7" s="20" customFormat="1" ht="5.25">
      <c r="A11" s="21"/>
      <c r="B11" s="21"/>
      <c r="C11" s="21"/>
      <c r="D11" s="21"/>
      <c r="E11" s="21"/>
      <c r="F11" s="21"/>
      <c r="G11" s="21"/>
    </row>
    <row r="12" spans="1:7" s="23" customFormat="1" ht="38.25" customHeight="1">
      <c r="A12" s="318"/>
      <c r="B12" s="667" t="s">
        <v>206</v>
      </c>
      <c r="C12" s="668"/>
      <c r="D12" s="669"/>
      <c r="E12" s="22"/>
      <c r="F12" s="22"/>
      <c r="G12" s="318"/>
    </row>
    <row r="13" spans="1:7" s="23" customFormat="1" ht="19.5">
      <c r="A13" s="318"/>
      <c r="B13" s="319"/>
      <c r="C13" s="227" t="s">
        <v>210</v>
      </c>
      <c r="D13" s="227"/>
      <c r="E13" s="22"/>
      <c r="F13" s="22"/>
      <c r="G13" s="318"/>
    </row>
    <row r="14" spans="1:7" s="23" customFormat="1" ht="19.5">
      <c r="A14" s="318"/>
      <c r="B14" s="320" t="s">
        <v>211</v>
      </c>
      <c r="C14" s="225" t="str">
        <f>"= 0,4 * "&amp;ROUND('Форма.3.1'!D10,3)&amp;" + 0,4 * "&amp;ROUND('Форма.3.2'!D10,3)&amp;" + 0,2 * "&amp;ROUND('Форма.3.3'!D10,3)&amp;"  = "</f>
        <v>= 0,4 * 1 + 0,4 * 1 + 0,2 * 1  = </v>
      </c>
      <c r="D14" s="226">
        <f>0.4*'Форма.3.1'!D10+0.4*'Форма.3.2'!D10+0.2*'Форма.3.3'!D10</f>
        <v>1</v>
      </c>
      <c r="E14" s="22"/>
      <c r="F14" s="22"/>
      <c r="G14" s="318"/>
    </row>
    <row r="15" spans="1:7" s="23" customFormat="1" ht="15.75">
      <c r="A15" s="318"/>
      <c r="C15" s="7"/>
      <c r="D15" s="7"/>
      <c r="E15" s="22"/>
      <c r="F15" s="22"/>
      <c r="G15" s="318"/>
    </row>
    <row r="16" spans="1:7" s="23" customFormat="1" ht="15.75">
      <c r="A16" s="318"/>
      <c r="C16" s="7"/>
      <c r="D16" s="7"/>
      <c r="E16" s="22"/>
      <c r="F16" s="22"/>
      <c r="G16" s="318"/>
    </row>
    <row r="17" spans="1:7" s="23" customFormat="1" ht="15.75">
      <c r="A17" s="318"/>
      <c r="C17" s="361" t="str">
        <f>Содержание!$C$21</f>
        <v>Директор </v>
      </c>
      <c r="D17" s="10" t="str">
        <f>Содержание!$G$21</f>
        <v>А.А. Фролов</v>
      </c>
      <c r="E17" s="22"/>
      <c r="F17" s="22"/>
      <c r="G17" s="318"/>
    </row>
    <row r="18" spans="1:7" s="23" customFormat="1" ht="15.75">
      <c r="A18" s="318"/>
      <c r="C18" s="25" t="s">
        <v>133</v>
      </c>
      <c r="D18" s="25" t="s">
        <v>15</v>
      </c>
      <c r="E18" s="22"/>
      <c r="F18" s="22"/>
      <c r="G18" s="318"/>
    </row>
    <row r="19" s="318" customFormat="1" ht="5.25"/>
    <row r="20" spans="1:7" s="23" customFormat="1" ht="15.75">
      <c r="A20" s="318"/>
      <c r="E20" s="318"/>
      <c r="G20" s="318"/>
    </row>
    <row r="39" spans="1:6" s="322" customFormat="1" ht="15.75">
      <c r="A39" s="321"/>
      <c r="C39" s="7" t="e">
        <f>Содержание!#REF!</f>
        <v>#REF!</v>
      </c>
      <c r="F39" s="9" t="str">
        <f>Содержание!$G$21</f>
        <v>А.А. Фролов</v>
      </c>
    </row>
    <row r="40" spans="3:6" ht="36.75">
      <c r="C40" s="90" t="s">
        <v>5</v>
      </c>
      <c r="F40" s="258" t="s">
        <v>15</v>
      </c>
    </row>
  </sheetData>
  <sheetProtection password="CA0A" sheet="1"/>
  <mergeCells count="2">
    <mergeCell ref="C1:D2"/>
    <mergeCell ref="B12:D12"/>
  </mergeCells>
  <printOptions horizontalCentered="1"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Q22"/>
  <sheetViews>
    <sheetView zoomScalePageLayoutView="0" workbookViewId="0" topLeftCell="A1">
      <pane xSplit="4" ySplit="7" topLeftCell="E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C5" sqref="C5"/>
    </sheetView>
  </sheetViews>
  <sheetFormatPr defaultColWidth="9.00390625" defaultRowHeight="15.75"/>
  <cols>
    <col min="1" max="1" width="0.875" style="26" customWidth="1"/>
    <col min="2" max="2" width="3.00390625" style="8" customWidth="1"/>
    <col min="3" max="3" width="42.75390625" style="8" customWidth="1"/>
    <col min="4" max="4" width="16.00390625" style="8" customWidth="1"/>
    <col min="5" max="5" width="18.375" style="8" customWidth="1"/>
    <col min="6" max="6" width="0.875" style="615" customWidth="1"/>
    <col min="7" max="16384" width="9.00390625" style="8" customWidth="1"/>
  </cols>
  <sheetData>
    <row r="1" spans="1:6" s="26" customFormat="1" ht="5.25">
      <c r="A1" s="179"/>
      <c r="B1" s="179"/>
      <c r="C1" s="179"/>
      <c r="D1" s="179"/>
      <c r="E1" s="179"/>
      <c r="F1" s="179"/>
    </row>
    <row r="2" spans="1:6" ht="15.75">
      <c r="A2" s="604"/>
      <c r="B2" s="605" t="s">
        <v>420</v>
      </c>
      <c r="C2" s="605"/>
      <c r="D2" s="605"/>
      <c r="E2" s="605"/>
      <c r="F2" s="604"/>
    </row>
    <row r="3" spans="1:6" ht="15.75">
      <c r="A3" s="604"/>
      <c r="B3" s="605"/>
      <c r="C3" s="605" t="s">
        <v>16</v>
      </c>
      <c r="D3" s="605"/>
      <c r="E3" s="605"/>
      <c r="F3" s="604"/>
    </row>
    <row r="4" spans="1:6" ht="15.75">
      <c r="A4" s="1"/>
      <c r="B4" s="606"/>
      <c r="C4" s="483" t="str">
        <f>Содержание!C5</f>
        <v>ООО "ИнвестГрадСтрой"</v>
      </c>
      <c r="D4" s="2"/>
      <c r="E4" s="2"/>
      <c r="F4" s="1"/>
    </row>
    <row r="5" spans="1:6" ht="15.75">
      <c r="A5" s="1"/>
      <c r="B5" s="606"/>
      <c r="C5" s="3" t="s">
        <v>10</v>
      </c>
      <c r="D5" s="2"/>
      <c r="E5" s="2"/>
      <c r="F5" s="1"/>
    </row>
    <row r="6" spans="1:6" s="26" customFormat="1" ht="5.25">
      <c r="A6" s="607"/>
      <c r="B6" s="607"/>
      <c r="C6" s="607"/>
      <c r="D6" s="607"/>
      <c r="E6" s="607"/>
      <c r="F6" s="607"/>
    </row>
    <row r="7" spans="1:6" ht="48.75" customHeight="1">
      <c r="A7" s="607"/>
      <c r="B7" s="608" t="s">
        <v>7</v>
      </c>
      <c r="C7" s="608" t="s">
        <v>8</v>
      </c>
      <c r="D7" s="608" t="s">
        <v>1</v>
      </c>
      <c r="E7" s="608" t="s">
        <v>421</v>
      </c>
      <c r="F7" s="607"/>
    </row>
    <row r="8" spans="1:7" ht="51.75" customHeight="1">
      <c r="A8" s="607"/>
      <c r="B8" s="608">
        <v>1</v>
      </c>
      <c r="C8" s="609" t="s">
        <v>422</v>
      </c>
      <c r="D8" s="608">
        <v>1</v>
      </c>
      <c r="E8" s="610">
        <f>'[1]Форма.7.1'!E8</f>
        <v>0.45714285714285713</v>
      </c>
      <c r="F8" s="607"/>
      <c r="G8" s="616"/>
    </row>
    <row r="9" spans="1:6" ht="81.75">
      <c r="A9" s="607"/>
      <c r="B9" s="608">
        <v>2</v>
      </c>
      <c r="C9" s="609" t="s">
        <v>423</v>
      </c>
      <c r="D9" s="611" t="s">
        <v>424</v>
      </c>
      <c r="E9" s="608" t="s">
        <v>425</v>
      </c>
      <c r="F9" s="607"/>
    </row>
    <row r="10" spans="1:7" ht="50.25">
      <c r="A10" s="607"/>
      <c r="B10" s="608">
        <v>3</v>
      </c>
      <c r="C10" s="609" t="s">
        <v>426</v>
      </c>
      <c r="D10" s="608" t="s">
        <v>427</v>
      </c>
      <c r="E10" s="610">
        <f>'[1]Форма.7.1'!E10</f>
        <v>0.9833333333333332</v>
      </c>
      <c r="F10" s="607"/>
      <c r="G10" s="616"/>
    </row>
    <row r="11" spans="1:7" ht="36">
      <c r="A11" s="607"/>
      <c r="B11" s="608">
        <v>4</v>
      </c>
      <c r="C11" s="609" t="s">
        <v>108</v>
      </c>
      <c r="D11" s="608" t="s">
        <v>428</v>
      </c>
      <c r="E11" s="610">
        <f>'[1]Форма.7.1'!E11</f>
        <v>0.4851125</v>
      </c>
      <c r="F11" s="607"/>
      <c r="G11" s="616"/>
    </row>
    <row r="12" spans="1:6" ht="36">
      <c r="A12" s="607"/>
      <c r="B12" s="608">
        <v>5</v>
      </c>
      <c r="C12" s="609" t="s">
        <v>109</v>
      </c>
      <c r="D12" s="608" t="s">
        <v>428</v>
      </c>
      <c r="E12" s="608" t="s">
        <v>425</v>
      </c>
      <c r="F12" s="607"/>
    </row>
    <row r="13" spans="1:7" ht="36">
      <c r="A13" s="607"/>
      <c r="B13" s="608">
        <v>6</v>
      </c>
      <c r="C13" s="609" t="s">
        <v>110</v>
      </c>
      <c r="D13" s="608" t="s">
        <v>428</v>
      </c>
      <c r="E13" s="610">
        <f>'[1]Форма.7.1'!E13</f>
        <v>1.01</v>
      </c>
      <c r="F13" s="607"/>
      <c r="G13" s="616"/>
    </row>
    <row r="14" spans="1:6" ht="50.25">
      <c r="A14" s="607"/>
      <c r="B14" s="608">
        <v>7</v>
      </c>
      <c r="C14" s="609" t="s">
        <v>111</v>
      </c>
      <c r="D14" s="608" t="s">
        <v>429</v>
      </c>
      <c r="E14" s="156">
        <f>IF(E8&lt;E11*0.65,1,IF(E8&lt;E11*1.35,0,-1))</f>
        <v>0</v>
      </c>
      <c r="F14" s="607"/>
    </row>
    <row r="15" spans="1:6" ht="97.5">
      <c r="A15" s="607"/>
      <c r="B15" s="608">
        <v>8</v>
      </c>
      <c r="C15" s="609" t="s">
        <v>112</v>
      </c>
      <c r="D15" s="608" t="s">
        <v>429</v>
      </c>
      <c r="E15" s="156" t="s">
        <v>425</v>
      </c>
      <c r="F15" s="607"/>
    </row>
    <row r="16" spans="1:6" ht="66">
      <c r="A16" s="607"/>
      <c r="B16" s="608">
        <v>9</v>
      </c>
      <c r="C16" s="609" t="s">
        <v>430</v>
      </c>
      <c r="D16" s="608" t="s">
        <v>429</v>
      </c>
      <c r="E16" s="156">
        <f>IF(E10&lt;E13*0.65,1,IF(E10&lt;E13*1.35,0,-1))</f>
        <v>0</v>
      </c>
      <c r="F16" s="607"/>
    </row>
    <row r="17" spans="1:6" ht="15.75">
      <c r="A17" s="607"/>
      <c r="B17" s="612"/>
      <c r="C17" s="613"/>
      <c r="D17" s="612"/>
      <c r="E17" s="612"/>
      <c r="F17" s="607"/>
    </row>
    <row r="18" spans="1:17" s="20" customFormat="1" ht="5.25">
      <c r="A18" s="4"/>
      <c r="B18" s="117"/>
      <c r="C18" s="117"/>
      <c r="D18" s="117"/>
      <c r="E18" s="451"/>
      <c r="F18" s="451"/>
      <c r="G18" s="451"/>
      <c r="H18" s="451"/>
      <c r="I18" s="137"/>
      <c r="J18" s="137"/>
      <c r="K18" s="137"/>
      <c r="L18" s="131"/>
      <c r="O18" s="21"/>
      <c r="Q18" s="87"/>
    </row>
    <row r="19" spans="1:7" s="23" customFormat="1" ht="15.75">
      <c r="A19" s="120"/>
      <c r="B19" s="614" t="str">
        <f>'[1]Содержание'!$C$21</f>
        <v>Директор </v>
      </c>
      <c r="C19" s="92"/>
      <c r="D19" s="7" t="str">
        <f>'[1]Содержание'!$G$21</f>
        <v>А.А. Фролов</v>
      </c>
      <c r="E19" s="303" t="s">
        <v>269</v>
      </c>
      <c r="G19" s="81"/>
    </row>
    <row r="20" spans="1:7" s="23" customFormat="1" ht="15.75">
      <c r="A20" s="120"/>
      <c r="B20" s="339" t="s">
        <v>5</v>
      </c>
      <c r="C20" s="92"/>
      <c r="D20" s="25" t="s">
        <v>15</v>
      </c>
      <c r="E20" s="25" t="s">
        <v>6</v>
      </c>
      <c r="G20" s="81"/>
    </row>
    <row r="21" spans="1:17" s="20" customFormat="1" ht="5.25">
      <c r="A21" s="120"/>
      <c r="B21" s="117"/>
      <c r="C21" s="117"/>
      <c r="D21" s="117"/>
      <c r="E21" s="451"/>
      <c r="F21" s="451"/>
      <c r="G21" s="451"/>
      <c r="H21" s="451"/>
      <c r="I21" s="137"/>
      <c r="J21" s="137"/>
      <c r="K21" s="137"/>
      <c r="L21" s="131"/>
      <c r="O21" s="21"/>
      <c r="Q21" s="87"/>
    </row>
    <row r="22" s="26" customFormat="1" ht="5.25">
      <c r="F22" s="615"/>
    </row>
  </sheetData>
  <sheetProtection formatCells="0" formatColumns="0" formatRows="0"/>
  <printOptions horizontalCentered="1"/>
  <pageMargins left="0.7874015748031497" right="0.2362204724409449" top="0.64" bottom="0.38" header="0.5118110236220472" footer="0.16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5"/>
  <sheetViews>
    <sheetView zoomScalePageLayoutView="0" workbookViewId="0" topLeftCell="A1">
      <pane xSplit="3" ySplit="6" topLeftCell="D7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C4" sqref="C4"/>
    </sheetView>
  </sheetViews>
  <sheetFormatPr defaultColWidth="9.00390625" defaultRowHeight="15.75"/>
  <cols>
    <col min="1" max="1" width="0.875" style="20" customWidth="1"/>
    <col min="2" max="2" width="33.625" style="23" customWidth="1"/>
    <col min="3" max="3" width="13.50390625" style="23" customWidth="1"/>
    <col min="4" max="4" width="32.375" style="23" customWidth="1"/>
    <col min="5" max="5" width="0.875" style="20" customWidth="1"/>
    <col min="6" max="6" width="2.00390625" style="310" customWidth="1"/>
    <col min="7" max="7" width="9.00390625" style="314" customWidth="1"/>
    <col min="8" max="16384" width="9.00390625" style="23" customWidth="1"/>
  </cols>
  <sheetData>
    <row r="1" spans="1:7" s="20" customFormat="1" ht="5.25">
      <c r="A1" s="19"/>
      <c r="B1" s="179"/>
      <c r="C1" s="179"/>
      <c r="D1" s="179"/>
      <c r="E1" s="19"/>
      <c r="F1" s="309"/>
      <c r="G1" s="313"/>
    </row>
    <row r="2" spans="1:5" ht="15.75">
      <c r="A2" s="21"/>
      <c r="B2" s="617" t="s">
        <v>431</v>
      </c>
      <c r="C2" s="550"/>
      <c r="D2" s="550"/>
      <c r="E2" s="21"/>
    </row>
    <row r="3" spans="1:7" ht="15.75">
      <c r="A3" s="4"/>
      <c r="B3" s="549"/>
      <c r="C3" s="618" t="str">
        <f>Содержание!C5</f>
        <v>ООО "ИнвестГрадСтрой"</v>
      </c>
      <c r="D3" s="2"/>
      <c r="E3" s="2"/>
      <c r="F3" s="311"/>
      <c r="G3" s="315"/>
    </row>
    <row r="4" spans="1:7" ht="15.75">
      <c r="A4" s="4"/>
      <c r="B4" s="549"/>
      <c r="C4" s="3" t="s">
        <v>10</v>
      </c>
      <c r="D4" s="2"/>
      <c r="E4" s="2"/>
      <c r="F4" s="311"/>
      <c r="G4" s="315"/>
    </row>
    <row r="5" spans="1:5" ht="38.25">
      <c r="A5" s="21"/>
      <c r="B5" s="619" t="s">
        <v>0</v>
      </c>
      <c r="C5" s="619" t="s">
        <v>78</v>
      </c>
      <c r="D5" s="619" t="s">
        <v>2</v>
      </c>
      <c r="E5" s="21"/>
    </row>
    <row r="6" spans="1:6" ht="99.75" customHeight="1">
      <c r="A6" s="21"/>
      <c r="B6" s="620" t="s">
        <v>77</v>
      </c>
      <c r="C6" s="619" t="s">
        <v>3</v>
      </c>
      <c r="D6" s="621" t="s">
        <v>432</v>
      </c>
      <c r="E6" s="21"/>
      <c r="F6" s="312" t="s">
        <v>274</v>
      </c>
    </row>
    <row r="7" spans="1:6" ht="60">
      <c r="A7" s="21"/>
      <c r="B7" s="620" t="s">
        <v>4</v>
      </c>
      <c r="C7" s="619" t="s">
        <v>3</v>
      </c>
      <c r="D7" s="622" t="s">
        <v>433</v>
      </c>
      <c r="E7" s="21"/>
      <c r="F7" s="312" t="s">
        <v>275</v>
      </c>
    </row>
    <row r="8" spans="1:6" ht="60">
      <c r="A8" s="21"/>
      <c r="B8" s="620" t="s">
        <v>434</v>
      </c>
      <c r="C8" s="619" t="s">
        <v>435</v>
      </c>
      <c r="D8" s="622">
        <f>'[1]Форма.7.2'!D8</f>
        <v>0</v>
      </c>
      <c r="E8" s="21"/>
      <c r="F8" s="312" t="s">
        <v>275</v>
      </c>
    </row>
    <row r="9" spans="1:6" ht="60">
      <c r="A9" s="21"/>
      <c r="B9" s="620" t="s">
        <v>436</v>
      </c>
      <c r="C9" s="619" t="s">
        <v>435</v>
      </c>
      <c r="D9" s="622">
        <f>'[1]Форма.7.2'!D9</f>
        <v>0</v>
      </c>
      <c r="E9" s="21"/>
      <c r="F9" s="312" t="s">
        <v>275</v>
      </c>
    </row>
    <row r="10" spans="1:6" ht="54.75" customHeight="1">
      <c r="A10" s="21"/>
      <c r="B10" s="620" t="s">
        <v>437</v>
      </c>
      <c r="C10" s="619">
        <v>7</v>
      </c>
      <c r="D10" s="623">
        <f>0.65*D8+(1-0.65)*D9</f>
        <v>0</v>
      </c>
      <c r="E10" s="21"/>
      <c r="F10" s="312" t="s">
        <v>275</v>
      </c>
    </row>
    <row r="11" spans="1:6" ht="15.75">
      <c r="A11" s="21"/>
      <c r="B11" s="548"/>
      <c r="C11" s="548"/>
      <c r="D11" s="548"/>
      <c r="E11" s="21"/>
      <c r="F11" s="312"/>
    </row>
    <row r="12" spans="1:17" s="20" customFormat="1" ht="5.25">
      <c r="A12" s="4"/>
      <c r="B12" s="117"/>
      <c r="C12" s="117"/>
      <c r="D12" s="117"/>
      <c r="E12" s="451"/>
      <c r="F12" s="451"/>
      <c r="G12" s="451"/>
      <c r="H12" s="451"/>
      <c r="I12" s="137"/>
      <c r="J12" s="137"/>
      <c r="K12" s="137"/>
      <c r="L12" s="131"/>
      <c r="O12" s="21"/>
      <c r="Q12" s="87"/>
    </row>
    <row r="13" spans="1:7" ht="15.75">
      <c r="A13" s="120"/>
      <c r="B13" s="80" t="str">
        <f>'[1]Содержание'!$C$21</f>
        <v>Директор </v>
      </c>
      <c r="C13" s="7" t="str">
        <f>'[1]Содержание'!$G$21</f>
        <v>А.А. Фролов</v>
      </c>
      <c r="D13" s="303" t="s">
        <v>269</v>
      </c>
      <c r="E13" s="23"/>
      <c r="F13" s="81"/>
      <c r="G13" s="23"/>
    </row>
    <row r="14" spans="1:7" ht="15.75">
      <c r="A14" s="120"/>
      <c r="B14" s="339" t="s">
        <v>5</v>
      </c>
      <c r="C14" s="25" t="s">
        <v>15</v>
      </c>
      <c r="D14" s="25" t="s">
        <v>6</v>
      </c>
      <c r="E14" s="23"/>
      <c r="F14" s="81"/>
      <c r="G14" s="23"/>
    </row>
    <row r="15" spans="1:17" s="20" customFormat="1" ht="5.25">
      <c r="A15" s="120"/>
      <c r="B15" s="117"/>
      <c r="C15" s="117"/>
      <c r="D15" s="117"/>
      <c r="E15" s="451"/>
      <c r="F15" s="451"/>
      <c r="G15" s="451"/>
      <c r="H15" s="451"/>
      <c r="I15" s="137"/>
      <c r="J15" s="137"/>
      <c r="K15" s="137"/>
      <c r="L15" s="131"/>
      <c r="O15" s="21"/>
      <c r="Q15" s="87"/>
    </row>
  </sheetData>
  <sheetProtection formatCells="0" formatColumns="0" formatRows="0"/>
  <printOptions horizontalCentered="1"/>
  <pageMargins left="1.01" right="0.2362204724409449" top="0.35" bottom="0.35" header="0.21" footer="0.16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53"/>
  <sheetViews>
    <sheetView zoomScalePageLayoutView="0" workbookViewId="0" topLeftCell="A1">
      <pane xSplit="3" ySplit="10" topLeftCell="AC5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R52" sqref="AR52"/>
    </sheetView>
  </sheetViews>
  <sheetFormatPr defaultColWidth="9.00390625" defaultRowHeight="15.75"/>
  <cols>
    <col min="1" max="1" width="0.875" style="364" customWidth="1"/>
    <col min="2" max="2" width="5.125" style="369" customWidth="1"/>
    <col min="3" max="3" width="19.875" style="369" customWidth="1"/>
    <col min="4" max="4" width="10.25390625" style="369" customWidth="1"/>
    <col min="5" max="5" width="5.125" style="369" customWidth="1"/>
    <col min="6" max="6" width="8.25390625" style="369" customWidth="1"/>
    <col min="7" max="7" width="36.00390625" style="369" customWidth="1"/>
    <col min="8" max="8" width="8.00390625" style="369" customWidth="1"/>
    <col min="9" max="9" width="7.875" style="369" customWidth="1"/>
    <col min="10" max="10" width="6.25390625" style="369" customWidth="1"/>
    <col min="11" max="11" width="6.125" style="369" customWidth="1"/>
    <col min="12" max="12" width="5.875" style="369" customWidth="1"/>
    <col min="13" max="13" width="6.125" style="369" customWidth="1"/>
    <col min="14" max="14" width="6.625" style="369" customWidth="1"/>
    <col min="15" max="15" width="9.00390625" style="369" customWidth="1"/>
    <col min="16" max="16" width="8.00390625" style="369" bestFit="1" customWidth="1"/>
    <col min="17" max="17" width="6.625" style="369" bestFit="1" customWidth="1"/>
    <col min="18" max="19" width="0.875" style="364" customWidth="1"/>
    <col min="20" max="20" width="6.50390625" style="369" customWidth="1"/>
    <col min="21" max="21" width="6.00390625" style="369" bestFit="1" customWidth="1"/>
    <col min="22" max="22" width="6.25390625" style="369" customWidth="1"/>
    <col min="23" max="23" width="6.00390625" style="369" bestFit="1" customWidth="1"/>
    <col min="24" max="24" width="6.375" style="369" bestFit="1" customWidth="1"/>
    <col min="25" max="27" width="7.625" style="369" bestFit="1" customWidth="1"/>
    <col min="28" max="28" width="6.625" style="369" bestFit="1" customWidth="1"/>
    <col min="29" max="30" width="9.00390625" style="369" customWidth="1"/>
    <col min="31" max="31" width="6.625" style="369" bestFit="1" customWidth="1"/>
    <col min="32" max="33" width="0.875" style="364" customWidth="1"/>
    <col min="34" max="34" width="11.25390625" style="369" customWidth="1"/>
    <col min="35" max="36" width="10.875" style="369" customWidth="1"/>
    <col min="37" max="37" width="11.375" style="369" bestFit="1" customWidth="1"/>
    <col min="38" max="38" width="17.375" style="369" customWidth="1"/>
    <col min="39" max="39" width="11.25390625" style="369" customWidth="1"/>
    <col min="40" max="40" width="12.625" style="369" customWidth="1"/>
    <col min="41" max="41" width="1.00390625" style="364" customWidth="1"/>
    <col min="42" max="42" width="9.00390625" style="467" customWidth="1"/>
    <col min="43" max="43" width="1.37890625" style="369" customWidth="1"/>
    <col min="44" max="44" width="14.00390625" style="369" customWidth="1"/>
    <col min="45" max="45" width="15.25390625" style="369" customWidth="1"/>
    <col min="46" max="16384" width="9.00390625" style="369" customWidth="1"/>
  </cols>
  <sheetData>
    <row r="1" s="364" customFormat="1" ht="5.25">
      <c r="AP1" s="469"/>
    </row>
    <row r="2" spans="1:40" ht="15">
      <c r="A2" s="365"/>
      <c r="B2" s="366" t="s">
        <v>316</v>
      </c>
      <c r="C2" s="367"/>
      <c r="D2" s="367"/>
      <c r="E2" s="367"/>
      <c r="F2" s="367"/>
      <c r="G2" s="367"/>
      <c r="H2" s="367"/>
      <c r="I2" s="367"/>
      <c r="J2" s="367"/>
      <c r="K2" s="367"/>
      <c r="L2" s="368"/>
      <c r="Q2" s="370" t="s">
        <v>317</v>
      </c>
      <c r="R2" s="365"/>
      <c r="S2" s="365"/>
      <c r="AE2" s="370" t="s">
        <v>318</v>
      </c>
      <c r="AF2" s="365"/>
      <c r="AG2" s="365"/>
      <c r="AN2" s="370" t="s">
        <v>319</v>
      </c>
    </row>
    <row r="3" spans="1:33" ht="15">
      <c r="A3" s="365"/>
      <c r="B3" s="366" t="s">
        <v>320</v>
      </c>
      <c r="C3" s="367"/>
      <c r="D3" s="367"/>
      <c r="E3" s="367"/>
      <c r="F3" s="367"/>
      <c r="G3" s="369">
        <f>Содержание!I5</f>
        <v>2014</v>
      </c>
      <c r="H3" s="367" t="s">
        <v>131</v>
      </c>
      <c r="I3" s="367"/>
      <c r="J3" s="367"/>
      <c r="K3" s="367"/>
      <c r="L3" s="368"/>
      <c r="N3" s="371" t="str">
        <f>Содержание!C5</f>
        <v>ООО "ИнвестГрадСтрой"</v>
      </c>
      <c r="R3" s="365"/>
      <c r="S3" s="365"/>
      <c r="AF3" s="365"/>
      <c r="AG3" s="365"/>
    </row>
    <row r="4" spans="1:45" ht="15.75">
      <c r="A4" s="365"/>
      <c r="B4" s="367"/>
      <c r="C4" s="367"/>
      <c r="D4" s="367"/>
      <c r="E4" s="367"/>
      <c r="F4" s="367"/>
      <c r="H4" s="367"/>
      <c r="I4" s="367"/>
      <c r="J4" s="367"/>
      <c r="K4" s="367"/>
      <c r="L4" s="368"/>
      <c r="N4" s="372" t="s">
        <v>30</v>
      </c>
      <c r="R4" s="365"/>
      <c r="S4" s="365"/>
      <c r="AF4" s="365"/>
      <c r="AG4" s="365"/>
      <c r="AR4" s="678" t="s">
        <v>383</v>
      </c>
      <c r="AS4" s="679"/>
    </row>
    <row r="5" spans="1:45" s="364" customFormat="1" ht="5.25">
      <c r="A5" s="365"/>
      <c r="B5" s="365"/>
      <c r="C5" s="365"/>
      <c r="D5" s="365"/>
      <c r="E5" s="365"/>
      <c r="F5" s="365"/>
      <c r="H5" s="365"/>
      <c r="I5" s="365"/>
      <c r="J5" s="365"/>
      <c r="K5" s="365"/>
      <c r="L5" s="373"/>
      <c r="N5" s="374"/>
      <c r="R5" s="365"/>
      <c r="S5" s="365"/>
      <c r="AF5" s="365"/>
      <c r="AG5" s="365"/>
      <c r="AP5" s="469"/>
      <c r="AR5" s="474"/>
      <c r="AS5" s="475"/>
    </row>
    <row r="6" spans="1:45" ht="15">
      <c r="A6" s="365"/>
      <c r="B6" s="671" t="s">
        <v>321</v>
      </c>
      <c r="C6" s="673" t="s">
        <v>322</v>
      </c>
      <c r="D6" s="673" t="s">
        <v>323</v>
      </c>
      <c r="E6" s="673" t="s">
        <v>324</v>
      </c>
      <c r="F6" s="673" t="s">
        <v>325</v>
      </c>
      <c r="G6" s="673" t="s">
        <v>326</v>
      </c>
      <c r="H6" s="673" t="s">
        <v>327</v>
      </c>
      <c r="I6" s="673" t="s">
        <v>328</v>
      </c>
      <c r="J6" s="677" t="s">
        <v>329</v>
      </c>
      <c r="K6" s="676"/>
      <c r="L6" s="676"/>
      <c r="M6" s="676"/>
      <c r="N6" s="676"/>
      <c r="O6" s="676"/>
      <c r="P6" s="676"/>
      <c r="Q6" s="676"/>
      <c r="R6" s="365"/>
      <c r="S6" s="365"/>
      <c r="T6" s="673" t="s">
        <v>330</v>
      </c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365"/>
      <c r="AG6" s="365"/>
      <c r="AH6" s="673" t="s">
        <v>331</v>
      </c>
      <c r="AI6" s="673" t="s">
        <v>332</v>
      </c>
      <c r="AJ6" s="673" t="s">
        <v>333</v>
      </c>
      <c r="AK6" s="673" t="s">
        <v>334</v>
      </c>
      <c r="AL6" s="673" t="s">
        <v>335</v>
      </c>
      <c r="AM6" s="673" t="s">
        <v>336</v>
      </c>
      <c r="AN6" s="673" t="s">
        <v>337</v>
      </c>
      <c r="AR6" s="673" t="s">
        <v>381</v>
      </c>
      <c r="AS6" s="673" t="s">
        <v>382</v>
      </c>
    </row>
    <row r="7" spans="1:45" ht="15">
      <c r="A7" s="365"/>
      <c r="B7" s="680"/>
      <c r="C7" s="673"/>
      <c r="D7" s="673"/>
      <c r="E7" s="673"/>
      <c r="F7" s="673"/>
      <c r="G7" s="673"/>
      <c r="H7" s="673"/>
      <c r="I7" s="673"/>
      <c r="J7" s="675" t="s">
        <v>338</v>
      </c>
      <c r="K7" s="676"/>
      <c r="L7" s="676"/>
      <c r="M7" s="676"/>
      <c r="N7" s="676"/>
      <c r="O7" s="673" t="s">
        <v>339</v>
      </c>
      <c r="P7" s="673" t="s">
        <v>340</v>
      </c>
      <c r="Q7" s="673" t="s">
        <v>341</v>
      </c>
      <c r="R7" s="365"/>
      <c r="S7" s="365"/>
      <c r="T7" s="676" t="s">
        <v>338</v>
      </c>
      <c r="U7" s="676"/>
      <c r="V7" s="676"/>
      <c r="W7" s="676"/>
      <c r="X7" s="676"/>
      <c r="Y7" s="676"/>
      <c r="Z7" s="676"/>
      <c r="AA7" s="676"/>
      <c r="AB7" s="676"/>
      <c r="AC7" s="673" t="s">
        <v>342</v>
      </c>
      <c r="AD7" s="673" t="s">
        <v>343</v>
      </c>
      <c r="AE7" s="673" t="s">
        <v>344</v>
      </c>
      <c r="AF7" s="365"/>
      <c r="AG7" s="365"/>
      <c r="AH7" s="673"/>
      <c r="AI7" s="673"/>
      <c r="AJ7" s="673"/>
      <c r="AK7" s="673"/>
      <c r="AL7" s="673"/>
      <c r="AM7" s="673"/>
      <c r="AN7" s="673"/>
      <c r="AR7" s="673"/>
      <c r="AS7" s="673"/>
    </row>
    <row r="8" spans="2:45" ht="15">
      <c r="B8" s="680"/>
      <c r="C8" s="673"/>
      <c r="D8" s="673"/>
      <c r="E8" s="673"/>
      <c r="F8" s="673"/>
      <c r="G8" s="673"/>
      <c r="H8" s="673"/>
      <c r="I8" s="673"/>
      <c r="J8" s="673" t="s">
        <v>345</v>
      </c>
      <c r="K8" s="673"/>
      <c r="L8" s="673" t="s">
        <v>346</v>
      </c>
      <c r="M8" s="673"/>
      <c r="N8" s="673" t="s">
        <v>347</v>
      </c>
      <c r="O8" s="676"/>
      <c r="P8" s="676"/>
      <c r="Q8" s="676"/>
      <c r="T8" s="673" t="s">
        <v>345</v>
      </c>
      <c r="U8" s="673"/>
      <c r="V8" s="673" t="s">
        <v>346</v>
      </c>
      <c r="W8" s="673"/>
      <c r="X8" s="673" t="s">
        <v>347</v>
      </c>
      <c r="Y8" s="671" t="s">
        <v>348</v>
      </c>
      <c r="Z8" s="671" t="s">
        <v>349</v>
      </c>
      <c r="AA8" s="671" t="s">
        <v>350</v>
      </c>
      <c r="AB8" s="671" t="s">
        <v>351</v>
      </c>
      <c r="AC8" s="673"/>
      <c r="AD8" s="673"/>
      <c r="AE8" s="673"/>
      <c r="AH8" s="673"/>
      <c r="AI8" s="673"/>
      <c r="AJ8" s="673"/>
      <c r="AK8" s="673"/>
      <c r="AL8" s="673"/>
      <c r="AM8" s="673"/>
      <c r="AN8" s="673"/>
      <c r="AR8" s="673"/>
      <c r="AS8" s="673"/>
    </row>
    <row r="9" spans="2:45" ht="30">
      <c r="B9" s="681"/>
      <c r="C9" s="673"/>
      <c r="D9" s="673"/>
      <c r="E9" s="673"/>
      <c r="F9" s="673"/>
      <c r="G9" s="673"/>
      <c r="H9" s="673"/>
      <c r="I9" s="673"/>
      <c r="J9" s="375" t="s">
        <v>352</v>
      </c>
      <c r="K9" s="376" t="s">
        <v>353</v>
      </c>
      <c r="L9" s="375" t="s">
        <v>352</v>
      </c>
      <c r="M9" s="376" t="s">
        <v>353</v>
      </c>
      <c r="N9" s="674"/>
      <c r="O9" s="674"/>
      <c r="P9" s="674"/>
      <c r="Q9" s="674"/>
      <c r="T9" s="375" t="s">
        <v>352</v>
      </c>
      <c r="U9" s="376" t="s">
        <v>353</v>
      </c>
      <c r="V9" s="375" t="s">
        <v>352</v>
      </c>
      <c r="W9" s="376" t="s">
        <v>353</v>
      </c>
      <c r="X9" s="674"/>
      <c r="Y9" s="672"/>
      <c r="Z9" s="672"/>
      <c r="AA9" s="672"/>
      <c r="AB9" s="672"/>
      <c r="AC9" s="671"/>
      <c r="AD9" s="671"/>
      <c r="AE9" s="671"/>
      <c r="AH9" s="671"/>
      <c r="AI9" s="671"/>
      <c r="AJ9" s="671"/>
      <c r="AK9" s="671"/>
      <c r="AL9" s="671"/>
      <c r="AM9" s="671"/>
      <c r="AN9" s="671"/>
      <c r="AR9" s="673"/>
      <c r="AS9" s="673"/>
    </row>
    <row r="10" spans="2:42" ht="15">
      <c r="B10" s="377">
        <v>1</v>
      </c>
      <c r="C10" s="378">
        <v>2</v>
      </c>
      <c r="D10" s="378">
        <v>3</v>
      </c>
      <c r="E10" s="378">
        <v>4</v>
      </c>
      <c r="F10" s="378">
        <v>5</v>
      </c>
      <c r="G10" s="378">
        <v>6</v>
      </c>
      <c r="H10" s="378">
        <v>7</v>
      </c>
      <c r="I10" s="378">
        <v>8</v>
      </c>
      <c r="J10" s="378">
        <v>9</v>
      </c>
      <c r="K10" s="378">
        <v>10</v>
      </c>
      <c r="L10" s="378">
        <v>11</v>
      </c>
      <c r="M10" s="378">
        <v>12</v>
      </c>
      <c r="N10" s="378">
        <v>13</v>
      </c>
      <c r="O10" s="378">
        <v>14</v>
      </c>
      <c r="P10" s="378">
        <v>15</v>
      </c>
      <c r="Q10" s="378">
        <v>16</v>
      </c>
      <c r="T10" s="378">
        <v>17</v>
      </c>
      <c r="U10" s="378">
        <v>18</v>
      </c>
      <c r="V10" s="378">
        <v>19</v>
      </c>
      <c r="W10" s="378">
        <v>20</v>
      </c>
      <c r="X10" s="378">
        <v>21</v>
      </c>
      <c r="Y10" s="378">
        <v>22</v>
      </c>
      <c r="Z10" s="378">
        <v>23</v>
      </c>
      <c r="AA10" s="378">
        <v>24</v>
      </c>
      <c r="AB10" s="378">
        <v>25</v>
      </c>
      <c r="AC10" s="378">
        <v>26</v>
      </c>
      <c r="AD10" s="378">
        <v>27</v>
      </c>
      <c r="AE10" s="378">
        <v>28</v>
      </c>
      <c r="AH10" s="378">
        <v>29</v>
      </c>
      <c r="AI10" s="378">
        <v>30</v>
      </c>
      <c r="AJ10" s="378">
        <v>31</v>
      </c>
      <c r="AK10" s="378">
        <v>32</v>
      </c>
      <c r="AL10" s="378">
        <v>33</v>
      </c>
      <c r="AM10" s="378">
        <v>34</v>
      </c>
      <c r="AN10" s="378">
        <v>35</v>
      </c>
      <c r="AO10" s="379"/>
      <c r="AP10" s="470">
        <v>36</v>
      </c>
    </row>
    <row r="11" spans="2:42" ht="15">
      <c r="B11" s="519"/>
      <c r="C11" s="520" t="str">
        <f>'[1]Форма.8.1'!C11</f>
        <v>Служба ПС и РЗА</v>
      </c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2"/>
      <c r="S11" s="522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1"/>
      <c r="AE11" s="521"/>
      <c r="AF11" s="522"/>
      <c r="AG11" s="522"/>
      <c r="AH11" s="521"/>
      <c r="AI11" s="521"/>
      <c r="AJ11" s="521"/>
      <c r="AK11" s="521"/>
      <c r="AL11" s="521"/>
      <c r="AM11" s="521"/>
      <c r="AN11" s="521"/>
      <c r="AP11" s="472"/>
    </row>
    <row r="12" spans="2:45" ht="15.75" hidden="1">
      <c r="B12" s="523" t="str">
        <f>'[1]Форма.8.1'!B12</f>
        <v>1.</v>
      </c>
      <c r="C12" s="523" t="str">
        <f>'[1]Форма.8.1'!C12</f>
        <v>январь</v>
      </c>
      <c r="D12" s="523">
        <f>'[1]Форма.8.1'!D12</f>
        <v>0</v>
      </c>
      <c r="E12" s="523">
        <f>'[1]Форма.8.1'!E12</f>
        <v>0</v>
      </c>
      <c r="F12" s="523">
        <f>'[1]Форма.8.1'!F12</f>
        <v>0</v>
      </c>
      <c r="G12" s="523">
        <f>'[1]Форма.8.1'!G12</f>
        <v>0</v>
      </c>
      <c r="H12" s="523">
        <f>'[1]Форма.8.1'!H12</f>
        <v>0</v>
      </c>
      <c r="I12" s="523">
        <f>'[1]Форма.8.1'!I12</f>
        <v>0</v>
      </c>
      <c r="J12" s="523">
        <f>'[1]Форма.8.1'!J12</f>
        <v>0</v>
      </c>
      <c r="K12" s="523">
        <f>'[1]Форма.8.1'!K12</f>
        <v>0</v>
      </c>
      <c r="L12" s="523">
        <f>'[1]Форма.8.1'!L12</f>
        <v>0</v>
      </c>
      <c r="M12" s="523">
        <f>'[1]Форма.8.1'!M12</f>
        <v>0</v>
      </c>
      <c r="N12" s="523">
        <f>'[1]Форма.8.1'!N12</f>
        <v>0</v>
      </c>
      <c r="O12" s="523">
        <f>'[1]Форма.8.1'!O12</f>
        <v>0</v>
      </c>
      <c r="P12" s="523">
        <f>'[1]Форма.8.1'!P12</f>
        <v>0</v>
      </c>
      <c r="Q12" s="524">
        <f>'[1]Форма.8.1'!Q12</f>
        <v>0</v>
      </c>
      <c r="R12" s="522"/>
      <c r="S12" s="522"/>
      <c r="T12" s="525">
        <f>'[1]Форма.8.1'!T12</f>
        <v>0</v>
      </c>
      <c r="U12" s="525">
        <f>'[1]Форма.8.1'!U12</f>
        <v>0</v>
      </c>
      <c r="V12" s="525">
        <f>'[1]Форма.8.1'!V12</f>
        <v>0</v>
      </c>
      <c r="W12" s="525">
        <f>'[1]Форма.8.1'!W12</f>
        <v>0</v>
      </c>
      <c r="X12" s="525">
        <f>'[1]Форма.8.1'!X12</f>
        <v>0</v>
      </c>
      <c r="Y12" s="525">
        <f>'[1]Форма.8.1'!Y12</f>
        <v>0</v>
      </c>
      <c r="Z12" s="525">
        <f>'[1]Форма.8.1'!Z12</f>
        <v>0</v>
      </c>
      <c r="AA12" s="525">
        <f>'[1]Форма.8.1'!AA12</f>
        <v>0</v>
      </c>
      <c r="AB12" s="526">
        <f>'[1]Форма.8.1'!AB12</f>
        <v>0</v>
      </c>
      <c r="AC12" s="525">
        <f>'[1]Форма.8.1'!AC12</f>
        <v>0</v>
      </c>
      <c r="AD12" s="525">
        <f>'[1]Форма.8.1'!AD12</f>
        <v>0</v>
      </c>
      <c r="AE12" s="526">
        <f>'[1]Форма.8.1'!AE12</f>
        <v>0</v>
      </c>
      <c r="AF12" s="522"/>
      <c r="AG12" s="522"/>
      <c r="AH12" s="527">
        <f>'[1]Форма.8.1'!AH12</f>
        <v>0</v>
      </c>
      <c r="AI12" s="527">
        <f>'[1]Форма.8.1'!AI12</f>
        <v>0</v>
      </c>
      <c r="AJ12" s="527">
        <f>'[1]Форма.8.1'!AJ12</f>
        <v>0</v>
      </c>
      <c r="AK12" s="528">
        <f>'[1]Форма.8.1'!AK12</f>
        <v>0</v>
      </c>
      <c r="AL12" s="528">
        <f>'[1]Форма.8.1'!AL12</f>
        <v>0</v>
      </c>
      <c r="AM12" s="528">
        <f>'[1]Форма.8.1'!AM12</f>
        <v>0</v>
      </c>
      <c r="AN12" s="528">
        <f>'[1]Форма.8.1'!AN12</f>
        <v>0</v>
      </c>
      <c r="AP12" s="473">
        <f aca="true" t="shared" si="0" ref="AP12:AP122">AE12*AK12</f>
        <v>0</v>
      </c>
      <c r="AR12" s="529">
        <f>'[1]Форма.8.1'!AR12</f>
        <v>0</v>
      </c>
      <c r="AS12" s="530">
        <f>'[1]Форма.8.1'!AS22</f>
        <v>0.0005555555555555556</v>
      </c>
    </row>
    <row r="13" spans="2:45" ht="15.75" hidden="1">
      <c r="B13" s="523" t="str">
        <f>'[1]Форма.8.1'!B13</f>
        <v>1.1.</v>
      </c>
      <c r="C13" s="523" t="str">
        <f>'[1]Форма.8.1'!C13</f>
        <v>январь</v>
      </c>
      <c r="D13" s="523">
        <f>'[1]Форма.8.1'!D13</f>
        <v>0</v>
      </c>
      <c r="E13" s="523">
        <f>'[1]Форма.8.1'!E13</f>
        <v>0</v>
      </c>
      <c r="F13" s="523">
        <f>'[1]Форма.8.1'!F13</f>
        <v>0</v>
      </c>
      <c r="G13" s="523">
        <f>'[1]Форма.8.1'!G13</f>
        <v>0</v>
      </c>
      <c r="H13" s="523">
        <f>'[1]Форма.8.1'!H13</f>
        <v>0</v>
      </c>
      <c r="I13" s="523">
        <f>'[1]Форма.8.1'!I13</f>
        <v>0</v>
      </c>
      <c r="J13" s="523">
        <f>'[1]Форма.8.1'!J13</f>
        <v>0</v>
      </c>
      <c r="K13" s="523">
        <f>'[1]Форма.8.1'!K13</f>
        <v>0</v>
      </c>
      <c r="L13" s="523">
        <f>'[1]Форма.8.1'!L13</f>
        <v>0</v>
      </c>
      <c r="M13" s="523">
        <f>'[1]Форма.8.1'!M13</f>
        <v>0</v>
      </c>
      <c r="N13" s="523">
        <f>'[1]Форма.8.1'!N13</f>
        <v>0</v>
      </c>
      <c r="O13" s="523">
        <f>'[1]Форма.8.1'!O13</f>
        <v>0</v>
      </c>
      <c r="P13" s="523">
        <f>'[1]Форма.8.1'!P13</f>
        <v>0</v>
      </c>
      <c r="Q13" s="524">
        <f>'[1]Форма.8.1'!Q13</f>
        <v>0</v>
      </c>
      <c r="R13" s="522"/>
      <c r="S13" s="522"/>
      <c r="T13" s="525">
        <f>'[1]Форма.8.1'!T13</f>
        <v>0</v>
      </c>
      <c r="U13" s="525">
        <f>'[1]Форма.8.1'!U13</f>
        <v>0</v>
      </c>
      <c r="V13" s="525">
        <f>'[1]Форма.8.1'!V13</f>
        <v>0</v>
      </c>
      <c r="W13" s="525">
        <f>'[1]Форма.8.1'!W13</f>
        <v>0</v>
      </c>
      <c r="X13" s="525">
        <f>'[1]Форма.8.1'!X13</f>
        <v>0</v>
      </c>
      <c r="Y13" s="525">
        <f>'[1]Форма.8.1'!Y13</f>
        <v>0</v>
      </c>
      <c r="Z13" s="525">
        <f>'[1]Форма.8.1'!Z13</f>
        <v>0</v>
      </c>
      <c r="AA13" s="525">
        <f>'[1]Форма.8.1'!AA13</f>
        <v>0</v>
      </c>
      <c r="AB13" s="526">
        <f>'[1]Форма.8.1'!AB13</f>
        <v>0</v>
      </c>
      <c r="AC13" s="525">
        <f>'[1]Форма.8.1'!AC13</f>
        <v>0</v>
      </c>
      <c r="AD13" s="525">
        <f>'[1]Форма.8.1'!AD13</f>
        <v>0</v>
      </c>
      <c r="AE13" s="526">
        <f>'[1]Форма.8.1'!AE13</f>
        <v>0</v>
      </c>
      <c r="AF13" s="522"/>
      <c r="AG13" s="522"/>
      <c r="AH13" s="527">
        <f>'[1]Форма.8.1'!AH13</f>
        <v>0</v>
      </c>
      <c r="AI13" s="527">
        <f>'[1]Форма.8.1'!AI13</f>
        <v>0</v>
      </c>
      <c r="AJ13" s="527">
        <f>'[1]Форма.8.1'!AJ13</f>
        <v>0</v>
      </c>
      <c r="AK13" s="528">
        <f>'[1]Форма.8.1'!AK13</f>
        <v>0</v>
      </c>
      <c r="AL13" s="528">
        <f>'[1]Форма.8.1'!AL13</f>
        <v>0</v>
      </c>
      <c r="AM13" s="528">
        <f>'[1]Форма.8.1'!AM13</f>
        <v>0</v>
      </c>
      <c r="AN13" s="528">
        <f>'[1]Форма.8.1'!AN13</f>
        <v>0</v>
      </c>
      <c r="AP13" s="473">
        <f t="shared" si="0"/>
        <v>0</v>
      </c>
      <c r="AR13" s="529">
        <f>'[1]Форма.8.1'!AR13</f>
        <v>0</v>
      </c>
      <c r="AS13" s="530">
        <f>'[1]Форма.8.1'!AS23</f>
        <v>0</v>
      </c>
    </row>
    <row r="14" spans="2:45" ht="15.75" hidden="1">
      <c r="B14" s="523" t="str">
        <f>'[1]Форма.8.1'!B14</f>
        <v>1.2.</v>
      </c>
      <c r="C14" s="523" t="str">
        <f>'[1]Форма.8.1'!C14</f>
        <v>январь</v>
      </c>
      <c r="D14" s="523">
        <f>'[1]Форма.8.1'!D14</f>
        <v>0</v>
      </c>
      <c r="E14" s="523">
        <f>'[1]Форма.8.1'!E14</f>
        <v>0</v>
      </c>
      <c r="F14" s="523">
        <f>'[1]Форма.8.1'!F14</f>
        <v>0</v>
      </c>
      <c r="G14" s="523">
        <f>'[1]Форма.8.1'!G14</f>
        <v>0</v>
      </c>
      <c r="H14" s="523">
        <f>'[1]Форма.8.1'!H14</f>
        <v>0</v>
      </c>
      <c r="I14" s="523">
        <f>'[1]Форма.8.1'!I14</f>
        <v>0</v>
      </c>
      <c r="J14" s="523">
        <f>'[1]Форма.8.1'!J14</f>
        <v>0</v>
      </c>
      <c r="K14" s="523">
        <f>'[1]Форма.8.1'!K14</f>
        <v>0</v>
      </c>
      <c r="L14" s="523">
        <f>'[1]Форма.8.1'!L14</f>
        <v>0</v>
      </c>
      <c r="M14" s="523">
        <f>'[1]Форма.8.1'!M14</f>
        <v>0</v>
      </c>
      <c r="N14" s="523">
        <f>'[1]Форма.8.1'!N14</f>
        <v>0</v>
      </c>
      <c r="O14" s="523">
        <f>'[1]Форма.8.1'!O14</f>
        <v>0</v>
      </c>
      <c r="P14" s="523">
        <f>'[1]Форма.8.1'!P14</f>
        <v>0</v>
      </c>
      <c r="Q14" s="524">
        <f>'[1]Форма.8.1'!Q14</f>
        <v>0</v>
      </c>
      <c r="R14" s="522"/>
      <c r="S14" s="522"/>
      <c r="T14" s="525">
        <f>'[1]Форма.8.1'!T14</f>
        <v>0</v>
      </c>
      <c r="U14" s="525">
        <f>'[1]Форма.8.1'!U14</f>
        <v>0</v>
      </c>
      <c r="V14" s="525">
        <f>'[1]Форма.8.1'!V14</f>
        <v>0</v>
      </c>
      <c r="W14" s="525">
        <f>'[1]Форма.8.1'!W14</f>
        <v>0</v>
      </c>
      <c r="X14" s="525">
        <f>'[1]Форма.8.1'!X14</f>
        <v>0</v>
      </c>
      <c r="Y14" s="525">
        <f>'[1]Форма.8.1'!Y14</f>
        <v>0</v>
      </c>
      <c r="Z14" s="525">
        <f>'[1]Форма.8.1'!Z14</f>
        <v>0</v>
      </c>
      <c r="AA14" s="525">
        <f>'[1]Форма.8.1'!AA14</f>
        <v>0</v>
      </c>
      <c r="AB14" s="526">
        <f>'[1]Форма.8.1'!AB14</f>
        <v>0</v>
      </c>
      <c r="AC14" s="525">
        <f>'[1]Форма.8.1'!AC14</f>
        <v>0</v>
      </c>
      <c r="AD14" s="525">
        <f>'[1]Форма.8.1'!AD14</f>
        <v>0</v>
      </c>
      <c r="AE14" s="526">
        <f>'[1]Форма.8.1'!AE14</f>
        <v>0</v>
      </c>
      <c r="AF14" s="522"/>
      <c r="AG14" s="522"/>
      <c r="AH14" s="527">
        <f>'[1]Форма.8.1'!AH14</f>
        <v>0</v>
      </c>
      <c r="AI14" s="527">
        <f>'[1]Форма.8.1'!AI14</f>
        <v>0</v>
      </c>
      <c r="AJ14" s="527">
        <f>'[1]Форма.8.1'!AJ14</f>
        <v>0</v>
      </c>
      <c r="AK14" s="528">
        <f>'[1]Форма.8.1'!AK14</f>
        <v>0</v>
      </c>
      <c r="AL14" s="528">
        <f>'[1]Форма.8.1'!AL14</f>
        <v>0</v>
      </c>
      <c r="AM14" s="528">
        <f>'[1]Форма.8.1'!AM14</f>
        <v>0</v>
      </c>
      <c r="AN14" s="528">
        <f>'[1]Форма.8.1'!AN14</f>
        <v>0</v>
      </c>
      <c r="AP14" s="473">
        <f t="shared" si="0"/>
        <v>0</v>
      </c>
      <c r="AR14" s="529">
        <f>'[1]Форма.8.1'!AR14</f>
        <v>0</v>
      </c>
      <c r="AS14" s="530">
        <f>'[1]Форма.8.1'!AS24</f>
        <v>0</v>
      </c>
    </row>
    <row r="15" spans="2:45" ht="15.75" hidden="1">
      <c r="B15" s="523" t="str">
        <f>'[1]Форма.8.1'!B15</f>
        <v>1.3.</v>
      </c>
      <c r="C15" s="523" t="str">
        <f>'[1]Форма.8.1'!C15</f>
        <v>январь</v>
      </c>
      <c r="D15" s="523">
        <f>'[1]Форма.8.1'!D15</f>
        <v>0</v>
      </c>
      <c r="E15" s="523">
        <f>'[1]Форма.8.1'!E15</f>
        <v>0</v>
      </c>
      <c r="F15" s="523">
        <f>'[1]Форма.8.1'!F15</f>
        <v>0</v>
      </c>
      <c r="G15" s="523">
        <f>'[1]Форма.8.1'!G15</f>
        <v>0</v>
      </c>
      <c r="H15" s="523">
        <f>'[1]Форма.8.1'!H15</f>
        <v>0</v>
      </c>
      <c r="I15" s="523">
        <f>'[1]Форма.8.1'!I15</f>
        <v>0</v>
      </c>
      <c r="J15" s="523">
        <f>'[1]Форма.8.1'!J15</f>
        <v>0</v>
      </c>
      <c r="K15" s="523">
        <f>'[1]Форма.8.1'!K15</f>
        <v>0</v>
      </c>
      <c r="L15" s="523">
        <f>'[1]Форма.8.1'!L15</f>
        <v>0</v>
      </c>
      <c r="M15" s="523">
        <f>'[1]Форма.8.1'!M15</f>
        <v>0</v>
      </c>
      <c r="N15" s="523">
        <f>'[1]Форма.8.1'!N15</f>
        <v>0</v>
      </c>
      <c r="O15" s="523">
        <f>'[1]Форма.8.1'!O15</f>
        <v>0</v>
      </c>
      <c r="P15" s="523">
        <f>'[1]Форма.8.1'!P15</f>
        <v>0</v>
      </c>
      <c r="Q15" s="524">
        <f>'[1]Форма.8.1'!Q15</f>
        <v>0</v>
      </c>
      <c r="R15" s="522"/>
      <c r="S15" s="522"/>
      <c r="T15" s="525">
        <f>'[1]Форма.8.1'!T15</f>
        <v>0</v>
      </c>
      <c r="U15" s="525">
        <f>'[1]Форма.8.1'!U15</f>
        <v>0</v>
      </c>
      <c r="V15" s="525">
        <f>'[1]Форма.8.1'!V15</f>
        <v>0</v>
      </c>
      <c r="W15" s="525">
        <f>'[1]Форма.8.1'!W15</f>
        <v>0</v>
      </c>
      <c r="X15" s="525">
        <f>'[1]Форма.8.1'!X15</f>
        <v>0</v>
      </c>
      <c r="Y15" s="525">
        <f>'[1]Форма.8.1'!Y15</f>
        <v>0</v>
      </c>
      <c r="Z15" s="525">
        <f>'[1]Форма.8.1'!Z15</f>
        <v>0</v>
      </c>
      <c r="AA15" s="525">
        <f>'[1]Форма.8.1'!AA15</f>
        <v>0</v>
      </c>
      <c r="AB15" s="526">
        <f>'[1]Форма.8.1'!AB15</f>
        <v>0</v>
      </c>
      <c r="AC15" s="525">
        <f>'[1]Форма.8.1'!AC15</f>
        <v>0</v>
      </c>
      <c r="AD15" s="525">
        <f>'[1]Форма.8.1'!AD15</f>
        <v>0</v>
      </c>
      <c r="AE15" s="526">
        <f>'[1]Форма.8.1'!AE15</f>
        <v>0</v>
      </c>
      <c r="AF15" s="522"/>
      <c r="AG15" s="522"/>
      <c r="AH15" s="527">
        <f>'[1]Форма.8.1'!AH15</f>
        <v>0</v>
      </c>
      <c r="AI15" s="527">
        <f>'[1]Форма.8.1'!AI15</f>
        <v>0</v>
      </c>
      <c r="AJ15" s="527">
        <f>'[1]Форма.8.1'!AJ15</f>
        <v>0</v>
      </c>
      <c r="AK15" s="528">
        <f>'[1]Форма.8.1'!AK15</f>
        <v>0</v>
      </c>
      <c r="AL15" s="528">
        <f>'[1]Форма.8.1'!AL15</f>
        <v>0</v>
      </c>
      <c r="AM15" s="528">
        <f>'[1]Форма.8.1'!AM15</f>
        <v>0</v>
      </c>
      <c r="AN15" s="528">
        <f>'[1]Форма.8.1'!AN15</f>
        <v>0</v>
      </c>
      <c r="AP15" s="473">
        <f t="shared" si="0"/>
        <v>0</v>
      </c>
      <c r="AR15" s="529">
        <f>'[1]Форма.8.1'!AR15</f>
        <v>0</v>
      </c>
      <c r="AS15" s="530">
        <f>'[1]Форма.8.1'!AS25</f>
        <v>0</v>
      </c>
    </row>
    <row r="16" spans="2:45" ht="15.75" hidden="1">
      <c r="B16" s="523" t="str">
        <f>'[1]Форма.8.1'!B16</f>
        <v>1.4.</v>
      </c>
      <c r="C16" s="523" t="str">
        <f>'[1]Форма.8.1'!C16</f>
        <v>январь</v>
      </c>
      <c r="D16" s="523">
        <f>'[1]Форма.8.1'!D16</f>
        <v>0</v>
      </c>
      <c r="E16" s="523">
        <f>'[1]Форма.8.1'!E16</f>
        <v>0</v>
      </c>
      <c r="F16" s="523">
        <f>'[1]Форма.8.1'!F16</f>
        <v>0</v>
      </c>
      <c r="G16" s="523">
        <f>'[1]Форма.8.1'!G16</f>
        <v>0</v>
      </c>
      <c r="H16" s="523">
        <f>'[1]Форма.8.1'!H16</f>
        <v>0</v>
      </c>
      <c r="I16" s="523">
        <f>'[1]Форма.8.1'!I16</f>
        <v>0</v>
      </c>
      <c r="J16" s="523">
        <f>'[1]Форма.8.1'!J16</f>
        <v>0</v>
      </c>
      <c r="K16" s="523">
        <f>'[1]Форма.8.1'!K16</f>
        <v>0</v>
      </c>
      <c r="L16" s="523">
        <f>'[1]Форма.8.1'!L16</f>
        <v>0</v>
      </c>
      <c r="M16" s="523">
        <f>'[1]Форма.8.1'!M16</f>
        <v>0</v>
      </c>
      <c r="N16" s="523">
        <f>'[1]Форма.8.1'!N16</f>
        <v>0</v>
      </c>
      <c r="O16" s="523">
        <f>'[1]Форма.8.1'!O16</f>
        <v>0</v>
      </c>
      <c r="P16" s="523">
        <f>'[1]Форма.8.1'!P16</f>
        <v>0</v>
      </c>
      <c r="Q16" s="524">
        <f>'[1]Форма.8.1'!Q16</f>
        <v>0</v>
      </c>
      <c r="R16" s="522"/>
      <c r="S16" s="522"/>
      <c r="T16" s="525">
        <f>'[1]Форма.8.1'!T16</f>
        <v>0</v>
      </c>
      <c r="U16" s="525">
        <f>'[1]Форма.8.1'!U16</f>
        <v>0</v>
      </c>
      <c r="V16" s="525">
        <f>'[1]Форма.8.1'!V16</f>
        <v>0</v>
      </c>
      <c r="W16" s="525">
        <f>'[1]Форма.8.1'!W16</f>
        <v>0</v>
      </c>
      <c r="X16" s="525">
        <f>'[1]Форма.8.1'!X16</f>
        <v>0</v>
      </c>
      <c r="Y16" s="525">
        <f>'[1]Форма.8.1'!Y16</f>
        <v>0</v>
      </c>
      <c r="Z16" s="525">
        <f>'[1]Форма.8.1'!Z16</f>
        <v>0</v>
      </c>
      <c r="AA16" s="525">
        <f>'[1]Форма.8.1'!AA16</f>
        <v>0</v>
      </c>
      <c r="AB16" s="526">
        <f>'[1]Форма.8.1'!AB16</f>
        <v>0</v>
      </c>
      <c r="AC16" s="525">
        <f>'[1]Форма.8.1'!AC16</f>
        <v>0</v>
      </c>
      <c r="AD16" s="525">
        <f>'[1]Форма.8.1'!AD16</f>
        <v>0</v>
      </c>
      <c r="AE16" s="526">
        <f>'[1]Форма.8.1'!AE16</f>
        <v>0</v>
      </c>
      <c r="AF16" s="522"/>
      <c r="AG16" s="522"/>
      <c r="AH16" s="527">
        <f>'[1]Форма.8.1'!AH16</f>
        <v>0</v>
      </c>
      <c r="AI16" s="527">
        <f>'[1]Форма.8.1'!AI16</f>
        <v>0</v>
      </c>
      <c r="AJ16" s="527">
        <f>'[1]Форма.8.1'!AJ16</f>
        <v>0</v>
      </c>
      <c r="AK16" s="528">
        <f>'[1]Форма.8.1'!AK16</f>
        <v>0</v>
      </c>
      <c r="AL16" s="528">
        <f>'[1]Форма.8.1'!AL16</f>
        <v>0</v>
      </c>
      <c r="AM16" s="528">
        <f>'[1]Форма.8.1'!AM16</f>
        <v>0</v>
      </c>
      <c r="AN16" s="528">
        <f>'[1]Форма.8.1'!AN16</f>
        <v>0</v>
      </c>
      <c r="AP16" s="473">
        <f t="shared" si="0"/>
        <v>0</v>
      </c>
      <c r="AR16" s="529">
        <f>'[1]Форма.8.1'!AR16</f>
        <v>0</v>
      </c>
      <c r="AS16" s="530">
        <f>'[1]Форма.8.1'!AS26</f>
        <v>0</v>
      </c>
    </row>
    <row r="17" spans="2:45" ht="15.75" hidden="1">
      <c r="B17" s="523" t="str">
        <f>'[1]Форма.8.1'!B17</f>
        <v>1.5.</v>
      </c>
      <c r="C17" s="523" t="str">
        <f>'[1]Форма.8.1'!C17</f>
        <v>январь</v>
      </c>
      <c r="D17" s="523">
        <f>'[1]Форма.8.1'!D17</f>
        <v>0</v>
      </c>
      <c r="E17" s="523">
        <f>'[1]Форма.8.1'!E17</f>
        <v>0</v>
      </c>
      <c r="F17" s="523">
        <f>'[1]Форма.8.1'!F17</f>
        <v>0</v>
      </c>
      <c r="G17" s="523">
        <f>'[1]Форма.8.1'!G17</f>
        <v>0</v>
      </c>
      <c r="H17" s="523">
        <f>'[1]Форма.8.1'!H17</f>
        <v>0</v>
      </c>
      <c r="I17" s="523">
        <f>'[1]Форма.8.1'!I17</f>
        <v>0</v>
      </c>
      <c r="J17" s="523">
        <f>'[1]Форма.8.1'!J17</f>
        <v>0</v>
      </c>
      <c r="K17" s="523">
        <f>'[1]Форма.8.1'!K17</f>
        <v>0</v>
      </c>
      <c r="L17" s="523">
        <f>'[1]Форма.8.1'!L17</f>
        <v>0</v>
      </c>
      <c r="M17" s="523">
        <f>'[1]Форма.8.1'!M17</f>
        <v>0</v>
      </c>
      <c r="N17" s="523">
        <f>'[1]Форма.8.1'!N17</f>
        <v>0</v>
      </c>
      <c r="O17" s="523">
        <f>'[1]Форма.8.1'!O17</f>
        <v>0</v>
      </c>
      <c r="P17" s="523">
        <f>'[1]Форма.8.1'!P17</f>
        <v>0</v>
      </c>
      <c r="Q17" s="524">
        <f>'[1]Форма.8.1'!Q17</f>
        <v>0</v>
      </c>
      <c r="R17" s="522"/>
      <c r="S17" s="522"/>
      <c r="T17" s="525">
        <f>'[1]Форма.8.1'!T17</f>
        <v>0</v>
      </c>
      <c r="U17" s="525">
        <f>'[1]Форма.8.1'!U17</f>
        <v>0</v>
      </c>
      <c r="V17" s="525">
        <f>'[1]Форма.8.1'!V17</f>
        <v>0</v>
      </c>
      <c r="W17" s="525">
        <f>'[1]Форма.8.1'!W17</f>
        <v>0</v>
      </c>
      <c r="X17" s="525">
        <f>'[1]Форма.8.1'!X17</f>
        <v>0</v>
      </c>
      <c r="Y17" s="525">
        <f>'[1]Форма.8.1'!Y17</f>
        <v>0</v>
      </c>
      <c r="Z17" s="525">
        <f>'[1]Форма.8.1'!Z17</f>
        <v>0</v>
      </c>
      <c r="AA17" s="525">
        <f>'[1]Форма.8.1'!AA17</f>
        <v>0</v>
      </c>
      <c r="AB17" s="526">
        <f>'[1]Форма.8.1'!AB17</f>
        <v>0</v>
      </c>
      <c r="AC17" s="525">
        <f>'[1]Форма.8.1'!AC17</f>
        <v>0</v>
      </c>
      <c r="AD17" s="525">
        <f>'[1]Форма.8.1'!AD17</f>
        <v>0</v>
      </c>
      <c r="AE17" s="526">
        <f>'[1]Форма.8.1'!AE17</f>
        <v>0</v>
      </c>
      <c r="AF17" s="522"/>
      <c r="AG17" s="522"/>
      <c r="AH17" s="527">
        <f>'[1]Форма.8.1'!AH17</f>
        <v>0</v>
      </c>
      <c r="AI17" s="527">
        <f>'[1]Форма.8.1'!AI17</f>
        <v>0</v>
      </c>
      <c r="AJ17" s="527">
        <f>'[1]Форма.8.1'!AJ17</f>
        <v>0</v>
      </c>
      <c r="AK17" s="528">
        <f>'[1]Форма.8.1'!AK17</f>
        <v>0</v>
      </c>
      <c r="AL17" s="528">
        <f>'[1]Форма.8.1'!AL17</f>
        <v>0</v>
      </c>
      <c r="AM17" s="528">
        <f>'[1]Форма.8.1'!AM17</f>
        <v>0</v>
      </c>
      <c r="AN17" s="528">
        <f>'[1]Форма.8.1'!AN17</f>
        <v>0</v>
      </c>
      <c r="AP17" s="473">
        <f t="shared" si="0"/>
        <v>0</v>
      </c>
      <c r="AR17" s="529">
        <f>'[1]Форма.8.1'!AR17</f>
        <v>0</v>
      </c>
      <c r="AS17" s="530">
        <f>'[1]Форма.8.1'!AS27</f>
        <v>0</v>
      </c>
    </row>
    <row r="18" spans="2:45" ht="15.75" hidden="1">
      <c r="B18" s="523" t="str">
        <f>'[1]Форма.8.1'!B18</f>
        <v>1.6.</v>
      </c>
      <c r="C18" s="523" t="str">
        <f>'[1]Форма.8.1'!C18</f>
        <v>январь</v>
      </c>
      <c r="D18" s="523">
        <f>'[1]Форма.8.1'!D18</f>
        <v>0</v>
      </c>
      <c r="E18" s="523">
        <f>'[1]Форма.8.1'!E18</f>
        <v>0</v>
      </c>
      <c r="F18" s="523">
        <f>'[1]Форма.8.1'!F18</f>
        <v>0</v>
      </c>
      <c r="G18" s="523">
        <f>'[1]Форма.8.1'!G18</f>
        <v>0</v>
      </c>
      <c r="H18" s="523">
        <f>'[1]Форма.8.1'!H18</f>
        <v>0</v>
      </c>
      <c r="I18" s="523">
        <f>'[1]Форма.8.1'!I18</f>
        <v>0</v>
      </c>
      <c r="J18" s="523">
        <f>'[1]Форма.8.1'!J18</f>
        <v>0</v>
      </c>
      <c r="K18" s="523">
        <f>'[1]Форма.8.1'!K18</f>
        <v>0</v>
      </c>
      <c r="L18" s="523">
        <f>'[1]Форма.8.1'!L18</f>
        <v>0</v>
      </c>
      <c r="M18" s="523">
        <f>'[1]Форма.8.1'!M18</f>
        <v>0</v>
      </c>
      <c r="N18" s="523">
        <f>'[1]Форма.8.1'!N18</f>
        <v>0</v>
      </c>
      <c r="O18" s="523">
        <f>'[1]Форма.8.1'!O18</f>
        <v>0</v>
      </c>
      <c r="P18" s="523">
        <f>'[1]Форма.8.1'!P18</f>
        <v>0</v>
      </c>
      <c r="Q18" s="524">
        <f>'[1]Форма.8.1'!Q18</f>
        <v>0</v>
      </c>
      <c r="R18" s="522"/>
      <c r="S18" s="522"/>
      <c r="T18" s="525">
        <f>'[1]Форма.8.1'!T18</f>
        <v>0</v>
      </c>
      <c r="U18" s="525">
        <f>'[1]Форма.8.1'!U18</f>
        <v>0</v>
      </c>
      <c r="V18" s="525">
        <f>'[1]Форма.8.1'!V18</f>
        <v>0</v>
      </c>
      <c r="W18" s="525">
        <f>'[1]Форма.8.1'!W18</f>
        <v>0</v>
      </c>
      <c r="X18" s="525">
        <f>'[1]Форма.8.1'!X18</f>
        <v>0</v>
      </c>
      <c r="Y18" s="525">
        <f>'[1]Форма.8.1'!Y18</f>
        <v>0</v>
      </c>
      <c r="Z18" s="525">
        <f>'[1]Форма.8.1'!Z18</f>
        <v>0</v>
      </c>
      <c r="AA18" s="525">
        <f>'[1]Форма.8.1'!AA18</f>
        <v>0</v>
      </c>
      <c r="AB18" s="526">
        <f>'[1]Форма.8.1'!AB18</f>
        <v>0</v>
      </c>
      <c r="AC18" s="525">
        <f>'[1]Форма.8.1'!AC18</f>
        <v>0</v>
      </c>
      <c r="AD18" s="525">
        <f>'[1]Форма.8.1'!AD18</f>
        <v>0</v>
      </c>
      <c r="AE18" s="526">
        <f>'[1]Форма.8.1'!AE18</f>
        <v>0</v>
      </c>
      <c r="AF18" s="522"/>
      <c r="AG18" s="522"/>
      <c r="AH18" s="527">
        <f>'[1]Форма.8.1'!AH18</f>
        <v>0</v>
      </c>
      <c r="AI18" s="527">
        <f>'[1]Форма.8.1'!AI18</f>
        <v>0</v>
      </c>
      <c r="AJ18" s="527">
        <f>'[1]Форма.8.1'!AJ18</f>
        <v>0</v>
      </c>
      <c r="AK18" s="528">
        <f>'[1]Форма.8.1'!AK18</f>
        <v>0</v>
      </c>
      <c r="AL18" s="528">
        <f>'[1]Форма.8.1'!AL18</f>
        <v>0</v>
      </c>
      <c r="AM18" s="528">
        <f>'[1]Форма.8.1'!AM18</f>
        <v>0</v>
      </c>
      <c r="AN18" s="528">
        <f>'[1]Форма.8.1'!AN18</f>
        <v>0</v>
      </c>
      <c r="AP18" s="473">
        <f t="shared" si="0"/>
        <v>0</v>
      </c>
      <c r="AR18" s="529">
        <f>'[1]Форма.8.1'!AR18</f>
        <v>0</v>
      </c>
      <c r="AS18" s="530">
        <f>'[1]Форма.8.1'!AS28</f>
        <v>0</v>
      </c>
    </row>
    <row r="19" spans="2:45" ht="15.75" hidden="1">
      <c r="B19" s="523" t="str">
        <f>'[1]Форма.8.1'!B19</f>
        <v>1.7.</v>
      </c>
      <c r="C19" s="523" t="str">
        <f>'[1]Форма.8.1'!C19</f>
        <v>январь</v>
      </c>
      <c r="D19" s="523">
        <f>'[1]Форма.8.1'!D19</f>
        <v>0</v>
      </c>
      <c r="E19" s="523">
        <f>'[1]Форма.8.1'!E19</f>
        <v>0</v>
      </c>
      <c r="F19" s="523">
        <f>'[1]Форма.8.1'!F19</f>
        <v>0</v>
      </c>
      <c r="G19" s="523">
        <f>'[1]Форма.8.1'!G19</f>
        <v>0</v>
      </c>
      <c r="H19" s="523">
        <f>'[1]Форма.8.1'!H19</f>
        <v>0</v>
      </c>
      <c r="I19" s="523">
        <f>'[1]Форма.8.1'!I19</f>
        <v>0</v>
      </c>
      <c r="J19" s="523">
        <f>'[1]Форма.8.1'!J19</f>
        <v>0</v>
      </c>
      <c r="K19" s="523">
        <f>'[1]Форма.8.1'!K19</f>
        <v>0</v>
      </c>
      <c r="L19" s="523">
        <f>'[1]Форма.8.1'!L19</f>
        <v>0</v>
      </c>
      <c r="M19" s="523">
        <f>'[1]Форма.8.1'!M19</f>
        <v>0</v>
      </c>
      <c r="N19" s="523">
        <f>'[1]Форма.8.1'!N19</f>
        <v>0</v>
      </c>
      <c r="O19" s="523">
        <f>'[1]Форма.8.1'!O19</f>
        <v>0</v>
      </c>
      <c r="P19" s="523">
        <f>'[1]Форма.8.1'!P19</f>
        <v>0</v>
      </c>
      <c r="Q19" s="524">
        <f>'[1]Форма.8.1'!Q19</f>
        <v>0</v>
      </c>
      <c r="R19" s="522"/>
      <c r="S19" s="522"/>
      <c r="T19" s="525">
        <f>'[1]Форма.8.1'!T19</f>
        <v>0</v>
      </c>
      <c r="U19" s="525">
        <f>'[1]Форма.8.1'!U19</f>
        <v>0</v>
      </c>
      <c r="V19" s="525">
        <f>'[1]Форма.8.1'!V19</f>
        <v>0</v>
      </c>
      <c r="W19" s="525">
        <f>'[1]Форма.8.1'!W19</f>
        <v>0</v>
      </c>
      <c r="X19" s="525">
        <f>'[1]Форма.8.1'!X19</f>
        <v>0</v>
      </c>
      <c r="Y19" s="525">
        <f>'[1]Форма.8.1'!Y19</f>
        <v>0</v>
      </c>
      <c r="Z19" s="525">
        <f>'[1]Форма.8.1'!Z19</f>
        <v>0</v>
      </c>
      <c r="AA19" s="525">
        <f>'[1]Форма.8.1'!AA19</f>
        <v>0</v>
      </c>
      <c r="AB19" s="526">
        <f>'[1]Форма.8.1'!AB19</f>
        <v>0</v>
      </c>
      <c r="AC19" s="525">
        <f>'[1]Форма.8.1'!AC19</f>
        <v>0</v>
      </c>
      <c r="AD19" s="525">
        <f>'[1]Форма.8.1'!AD19</f>
        <v>0</v>
      </c>
      <c r="AE19" s="526">
        <f>'[1]Форма.8.1'!AE19</f>
        <v>0</v>
      </c>
      <c r="AF19" s="522"/>
      <c r="AG19" s="522"/>
      <c r="AH19" s="527">
        <f>'[1]Форма.8.1'!AH19</f>
        <v>0</v>
      </c>
      <c r="AI19" s="527">
        <f>'[1]Форма.8.1'!AI19</f>
        <v>0</v>
      </c>
      <c r="AJ19" s="527">
        <f>'[1]Форма.8.1'!AJ19</f>
        <v>0</v>
      </c>
      <c r="AK19" s="528">
        <f>'[1]Форма.8.1'!AK19</f>
        <v>0</v>
      </c>
      <c r="AL19" s="528">
        <f>'[1]Форма.8.1'!AL19</f>
        <v>0</v>
      </c>
      <c r="AM19" s="528">
        <f>'[1]Форма.8.1'!AM19</f>
        <v>0</v>
      </c>
      <c r="AN19" s="528">
        <f>'[1]Форма.8.1'!AN19</f>
        <v>0</v>
      </c>
      <c r="AP19" s="473">
        <f t="shared" si="0"/>
        <v>0</v>
      </c>
      <c r="AR19" s="529">
        <f>'[1]Форма.8.1'!AR19</f>
        <v>0</v>
      </c>
      <c r="AS19" s="530">
        <f>'[1]Форма.8.1'!AS29</f>
        <v>0</v>
      </c>
    </row>
    <row r="20" spans="2:45" ht="15.75" hidden="1">
      <c r="B20" s="523" t="str">
        <f>'[1]Форма.8.1'!B20</f>
        <v>1.8.</v>
      </c>
      <c r="C20" s="523" t="str">
        <f>'[1]Форма.8.1'!C20</f>
        <v>январь</v>
      </c>
      <c r="D20" s="523">
        <f>'[1]Форма.8.1'!D20</f>
        <v>0</v>
      </c>
      <c r="E20" s="523">
        <f>'[1]Форма.8.1'!E20</f>
        <v>0</v>
      </c>
      <c r="F20" s="523">
        <f>'[1]Форма.8.1'!F20</f>
        <v>0</v>
      </c>
      <c r="G20" s="523">
        <f>'[1]Форма.8.1'!G20</f>
        <v>0</v>
      </c>
      <c r="H20" s="523">
        <f>'[1]Форма.8.1'!H20</f>
        <v>0</v>
      </c>
      <c r="I20" s="523">
        <f>'[1]Форма.8.1'!I20</f>
        <v>0</v>
      </c>
      <c r="J20" s="523">
        <f>'[1]Форма.8.1'!J20</f>
        <v>0</v>
      </c>
      <c r="K20" s="523">
        <f>'[1]Форма.8.1'!K20</f>
        <v>0</v>
      </c>
      <c r="L20" s="523">
        <f>'[1]Форма.8.1'!L20</f>
        <v>0</v>
      </c>
      <c r="M20" s="523">
        <f>'[1]Форма.8.1'!M20</f>
        <v>0</v>
      </c>
      <c r="N20" s="523">
        <f>'[1]Форма.8.1'!N20</f>
        <v>0</v>
      </c>
      <c r="O20" s="523">
        <f>'[1]Форма.8.1'!O20</f>
        <v>0</v>
      </c>
      <c r="P20" s="523">
        <f>'[1]Форма.8.1'!P20</f>
        <v>0</v>
      </c>
      <c r="Q20" s="524">
        <f>'[1]Форма.8.1'!Q20</f>
        <v>0</v>
      </c>
      <c r="R20" s="522"/>
      <c r="S20" s="522"/>
      <c r="T20" s="525">
        <f>'[1]Форма.8.1'!T20</f>
        <v>0</v>
      </c>
      <c r="U20" s="525">
        <f>'[1]Форма.8.1'!U20</f>
        <v>0</v>
      </c>
      <c r="V20" s="525">
        <f>'[1]Форма.8.1'!V20</f>
        <v>0</v>
      </c>
      <c r="W20" s="525">
        <f>'[1]Форма.8.1'!W20</f>
        <v>0</v>
      </c>
      <c r="X20" s="525">
        <f>'[1]Форма.8.1'!X20</f>
        <v>0</v>
      </c>
      <c r="Y20" s="525">
        <f>'[1]Форма.8.1'!Y20</f>
        <v>0</v>
      </c>
      <c r="Z20" s="525">
        <f>'[1]Форма.8.1'!Z20</f>
        <v>0</v>
      </c>
      <c r="AA20" s="525">
        <f>'[1]Форма.8.1'!AA20</f>
        <v>0</v>
      </c>
      <c r="AB20" s="526">
        <f>'[1]Форма.8.1'!AB20</f>
        <v>0</v>
      </c>
      <c r="AC20" s="525">
        <f>'[1]Форма.8.1'!AC20</f>
        <v>0</v>
      </c>
      <c r="AD20" s="525">
        <f>'[1]Форма.8.1'!AD20</f>
        <v>0</v>
      </c>
      <c r="AE20" s="526">
        <f>'[1]Форма.8.1'!AE20</f>
        <v>0</v>
      </c>
      <c r="AF20" s="522"/>
      <c r="AG20" s="522"/>
      <c r="AH20" s="527">
        <f>'[1]Форма.8.1'!AH20</f>
        <v>0</v>
      </c>
      <c r="AI20" s="527">
        <f>'[1]Форма.8.1'!AI20</f>
        <v>0</v>
      </c>
      <c r="AJ20" s="527">
        <f>'[1]Форма.8.1'!AJ20</f>
        <v>0</v>
      </c>
      <c r="AK20" s="528">
        <f>'[1]Форма.8.1'!AK20</f>
        <v>0</v>
      </c>
      <c r="AL20" s="528">
        <f>'[1]Форма.8.1'!AL20</f>
        <v>0</v>
      </c>
      <c r="AM20" s="528">
        <f>'[1]Форма.8.1'!AM20</f>
        <v>0</v>
      </c>
      <c r="AN20" s="528">
        <f>'[1]Форма.8.1'!AN20</f>
        <v>0</v>
      </c>
      <c r="AP20" s="473">
        <f t="shared" si="0"/>
        <v>0</v>
      </c>
      <c r="AR20" s="529">
        <f>'[1]Форма.8.1'!AR20</f>
        <v>0</v>
      </c>
      <c r="AS20" s="530">
        <f>'[1]Форма.8.1'!AS30</f>
        <v>0</v>
      </c>
    </row>
    <row r="21" spans="2:45" ht="15.75" hidden="1">
      <c r="B21" s="523" t="str">
        <f>'[1]Форма.8.1'!B21</f>
        <v>1.9.</v>
      </c>
      <c r="C21" s="523" t="str">
        <f>'[1]Форма.8.1'!C21</f>
        <v>январь</v>
      </c>
      <c r="D21" s="523">
        <f>'[1]Форма.8.1'!D21</f>
        <v>0</v>
      </c>
      <c r="E21" s="523">
        <f>'[1]Форма.8.1'!E21</f>
        <v>0</v>
      </c>
      <c r="F21" s="523">
        <f>'[1]Форма.8.1'!F21</f>
        <v>0</v>
      </c>
      <c r="G21" s="523">
        <f>'[1]Форма.8.1'!G21</f>
        <v>0</v>
      </c>
      <c r="H21" s="523">
        <f>'[1]Форма.8.1'!H21</f>
        <v>0</v>
      </c>
      <c r="I21" s="523">
        <f>'[1]Форма.8.1'!I21</f>
        <v>0</v>
      </c>
      <c r="J21" s="523">
        <f>'[1]Форма.8.1'!J21</f>
        <v>0</v>
      </c>
      <c r="K21" s="523">
        <f>'[1]Форма.8.1'!K21</f>
        <v>0</v>
      </c>
      <c r="L21" s="523">
        <f>'[1]Форма.8.1'!L21</f>
        <v>0</v>
      </c>
      <c r="M21" s="523">
        <f>'[1]Форма.8.1'!M21</f>
        <v>0</v>
      </c>
      <c r="N21" s="523">
        <f>'[1]Форма.8.1'!N21</f>
        <v>0</v>
      </c>
      <c r="O21" s="523">
        <f>'[1]Форма.8.1'!O21</f>
        <v>0</v>
      </c>
      <c r="P21" s="523">
        <f>'[1]Форма.8.1'!P21</f>
        <v>0</v>
      </c>
      <c r="Q21" s="524">
        <f>'[1]Форма.8.1'!Q21</f>
        <v>0</v>
      </c>
      <c r="R21" s="522"/>
      <c r="S21" s="522"/>
      <c r="T21" s="525">
        <f>'[1]Форма.8.1'!T21</f>
        <v>0</v>
      </c>
      <c r="U21" s="525">
        <f>'[1]Форма.8.1'!U21</f>
        <v>0</v>
      </c>
      <c r="V21" s="525">
        <f>'[1]Форма.8.1'!V21</f>
        <v>0</v>
      </c>
      <c r="W21" s="525">
        <f>'[1]Форма.8.1'!W21</f>
        <v>0</v>
      </c>
      <c r="X21" s="525">
        <f>'[1]Форма.8.1'!X21</f>
        <v>0</v>
      </c>
      <c r="Y21" s="525">
        <f>'[1]Форма.8.1'!Y21</f>
        <v>0</v>
      </c>
      <c r="Z21" s="525">
        <f>'[1]Форма.8.1'!Z21</f>
        <v>0</v>
      </c>
      <c r="AA21" s="525">
        <f>'[1]Форма.8.1'!AA21</f>
        <v>0</v>
      </c>
      <c r="AB21" s="526">
        <f>'[1]Форма.8.1'!AB21</f>
        <v>0</v>
      </c>
      <c r="AC21" s="525">
        <f>'[1]Форма.8.1'!AC21</f>
        <v>0</v>
      </c>
      <c r="AD21" s="525">
        <f>'[1]Форма.8.1'!AD21</f>
        <v>0</v>
      </c>
      <c r="AE21" s="526">
        <f>'[1]Форма.8.1'!AE21</f>
        <v>0</v>
      </c>
      <c r="AF21" s="522"/>
      <c r="AG21" s="522"/>
      <c r="AH21" s="527">
        <f>'[1]Форма.8.1'!AH21</f>
        <v>0</v>
      </c>
      <c r="AI21" s="527">
        <f>'[1]Форма.8.1'!AI21</f>
        <v>0</v>
      </c>
      <c r="AJ21" s="527">
        <f>'[1]Форма.8.1'!AJ21</f>
        <v>0</v>
      </c>
      <c r="AK21" s="528">
        <f>'[1]Форма.8.1'!AK21</f>
        <v>0</v>
      </c>
      <c r="AL21" s="528">
        <f>'[1]Форма.8.1'!AL21</f>
        <v>0</v>
      </c>
      <c r="AM21" s="528">
        <f>'[1]Форма.8.1'!AM21</f>
        <v>0</v>
      </c>
      <c r="AN21" s="528">
        <f>'[1]Форма.8.1'!AN21</f>
        <v>0</v>
      </c>
      <c r="AP21" s="473">
        <f t="shared" si="0"/>
        <v>0</v>
      </c>
      <c r="AR21" s="529">
        <f>'[1]Форма.8.1'!AR21</f>
        <v>0</v>
      </c>
      <c r="AS21" s="530">
        <f>'[1]Форма.8.1'!AS31</f>
        <v>0</v>
      </c>
    </row>
    <row r="22" spans="2:45" ht="45.75" customHeight="1">
      <c r="B22" s="523" t="str">
        <f>'[1]Форма.8.1'!B22</f>
        <v>2.</v>
      </c>
      <c r="C22" s="523" t="str">
        <f>'[1]Форма.8.1'!C22</f>
        <v>февраль</v>
      </c>
      <c r="D22" s="523" t="str">
        <f>'[1]Форма.8.1'!D22</f>
        <v>ТП-5 РУ-0,4</v>
      </c>
      <c r="E22" s="523" t="str">
        <f>'[1]Форма.8.1'!E22</f>
        <v>ПС, ЛЭП</v>
      </c>
      <c r="F22" s="523">
        <f>'[1]Форма.8.1'!F22</f>
        <v>0.4</v>
      </c>
      <c r="G22" s="523" t="str">
        <f>'[1]Форма.8.1'!G22</f>
        <v>Аварийное отключение. Замена вставок</v>
      </c>
      <c r="H22" s="523" t="str">
        <f>'[1]Форма.8.1'!H22</f>
        <v>нет</v>
      </c>
      <c r="I22" s="523">
        <f>'[1]Форма.8.1'!I22</f>
        <v>0</v>
      </c>
      <c r="J22" s="523">
        <f>'[1]Форма.8.1'!J22</f>
        <v>0</v>
      </c>
      <c r="K22" s="523">
        <f>'[1]Форма.8.1'!K22</f>
        <v>0</v>
      </c>
      <c r="L22" s="523">
        <f>'[1]Форма.8.1'!L22</f>
        <v>0</v>
      </c>
      <c r="M22" s="523">
        <f>'[1]Форма.8.1'!M22</f>
        <v>0</v>
      </c>
      <c r="N22" s="523">
        <f>'[1]Форма.8.1'!N22</f>
        <v>5</v>
      </c>
      <c r="O22" s="523">
        <f>'[1]Форма.8.1'!O22</f>
        <v>0</v>
      </c>
      <c r="P22" s="523">
        <f>'[1]Форма.8.1'!P22</f>
        <v>0</v>
      </c>
      <c r="Q22" s="524">
        <f>'[1]Форма.8.1'!Q22</f>
        <v>5</v>
      </c>
      <c r="R22" s="522"/>
      <c r="S22" s="522"/>
      <c r="T22" s="525">
        <f>'[1]Форма.8.1'!T22</f>
        <v>0</v>
      </c>
      <c r="U22" s="525">
        <f>'[1]Форма.8.1'!U22</f>
        <v>0</v>
      </c>
      <c r="V22" s="525">
        <f>'[1]Форма.8.1'!V22</f>
        <v>0</v>
      </c>
      <c r="W22" s="525">
        <f>'[1]Форма.8.1'!W22</f>
        <v>0</v>
      </c>
      <c r="X22" s="525">
        <f>'[1]Форма.8.1'!X22</f>
        <v>5</v>
      </c>
      <c r="Y22" s="525">
        <f>'[1]Форма.8.1'!Y22</f>
        <v>5</v>
      </c>
      <c r="Z22" s="525">
        <f>'[1]Форма.8.1'!Z22</f>
        <v>0</v>
      </c>
      <c r="AA22" s="525">
        <f>'[1]Форма.8.1'!AA22</f>
        <v>0</v>
      </c>
      <c r="AB22" s="526">
        <f>'[1]Форма.8.1'!AB22</f>
        <v>5</v>
      </c>
      <c r="AC22" s="525">
        <f>'[1]Форма.8.1'!AC22</f>
        <v>0</v>
      </c>
      <c r="AD22" s="525">
        <f>'[1]Форма.8.1'!AD22</f>
        <v>0</v>
      </c>
      <c r="AE22" s="526">
        <f>'[1]Форма.8.1'!AE22</f>
        <v>5</v>
      </c>
      <c r="AF22" s="522"/>
      <c r="AG22" s="522"/>
      <c r="AH22" s="527" t="str">
        <f>'[1]Форма.8.1'!AH22</f>
        <v>26.02.2014
  10:30:00</v>
      </c>
      <c r="AI22" s="527" t="str">
        <f>'[1]Форма.8.1'!AI22</f>
        <v>26.02.2014
  11:00:00</v>
      </c>
      <c r="AJ22" s="527" t="str">
        <f>'[1]Форма.8.1'!AJ22</f>
        <v>26.02.2014
  11:00:00</v>
      </c>
      <c r="AK22" s="528">
        <f>'[1]Форма.8.1'!AK22</f>
        <v>0.5</v>
      </c>
      <c r="AL22" s="528">
        <f>'[1]Форма.8.1'!AL22</f>
        <v>0</v>
      </c>
      <c r="AM22" s="528" t="str">
        <f>'[1]Форма.8.1'!AM22</f>
        <v>Аварийный журнал</v>
      </c>
      <c r="AN22" s="528" t="str">
        <f>'[1]Форма.8.1'!AN22</f>
        <v>Запись от 26.02.2014</v>
      </c>
      <c r="AP22" s="473">
        <f t="shared" si="0"/>
        <v>2.5</v>
      </c>
      <c r="AR22" s="529"/>
      <c r="AS22" s="530"/>
    </row>
    <row r="23" spans="2:45" ht="15.75" hidden="1">
      <c r="B23" s="523" t="str">
        <f>'[1]Форма.8.1'!B23</f>
        <v>2.1.</v>
      </c>
      <c r="C23" s="523" t="str">
        <f>'[1]Форма.8.1'!C23</f>
        <v>февраль</v>
      </c>
      <c r="D23" s="523">
        <f>'[1]Форма.8.1'!D23</f>
        <v>0</v>
      </c>
      <c r="E23" s="523">
        <f>'[1]Форма.8.1'!E23</f>
        <v>0</v>
      </c>
      <c r="F23" s="523">
        <f>'[1]Форма.8.1'!F23</f>
        <v>0</v>
      </c>
      <c r="G23" s="523">
        <f>'[1]Форма.8.1'!G23</f>
        <v>0</v>
      </c>
      <c r="H23" s="523">
        <f>'[1]Форма.8.1'!H23</f>
        <v>0</v>
      </c>
      <c r="I23" s="523">
        <f>'[1]Форма.8.1'!I23</f>
        <v>0</v>
      </c>
      <c r="J23" s="523">
        <f>'[1]Форма.8.1'!J23</f>
        <v>0</v>
      </c>
      <c r="K23" s="523">
        <f>'[1]Форма.8.1'!K23</f>
        <v>0</v>
      </c>
      <c r="L23" s="523">
        <f>'[1]Форма.8.1'!L23</f>
        <v>0</v>
      </c>
      <c r="M23" s="523">
        <f>'[1]Форма.8.1'!M23</f>
        <v>0</v>
      </c>
      <c r="N23" s="523">
        <f>'[1]Форма.8.1'!N23</f>
        <v>0</v>
      </c>
      <c r="O23" s="523">
        <f>'[1]Форма.8.1'!O23</f>
        <v>0</v>
      </c>
      <c r="P23" s="523">
        <f>'[1]Форма.8.1'!P23</f>
        <v>0</v>
      </c>
      <c r="Q23" s="524">
        <f>'[1]Форма.8.1'!Q23</f>
        <v>0</v>
      </c>
      <c r="R23" s="522"/>
      <c r="S23" s="522"/>
      <c r="T23" s="525">
        <f>'[1]Форма.8.1'!T23</f>
        <v>0</v>
      </c>
      <c r="U23" s="525">
        <f>'[1]Форма.8.1'!U23</f>
        <v>0</v>
      </c>
      <c r="V23" s="525">
        <f>'[1]Форма.8.1'!V23</f>
        <v>0</v>
      </c>
      <c r="W23" s="525">
        <f>'[1]Форма.8.1'!W23</f>
        <v>0</v>
      </c>
      <c r="X23" s="525">
        <f>'[1]Форма.8.1'!X23</f>
        <v>0</v>
      </c>
      <c r="Y23" s="525">
        <f>'[1]Форма.8.1'!Y23</f>
        <v>0</v>
      </c>
      <c r="Z23" s="525">
        <f>'[1]Форма.8.1'!Z23</f>
        <v>0</v>
      </c>
      <c r="AA23" s="525">
        <f>'[1]Форма.8.1'!AA23</f>
        <v>0</v>
      </c>
      <c r="AB23" s="526">
        <f>'[1]Форма.8.1'!AB23</f>
        <v>0</v>
      </c>
      <c r="AC23" s="525">
        <f>'[1]Форма.8.1'!AC23</f>
        <v>0</v>
      </c>
      <c r="AD23" s="525">
        <f>'[1]Форма.8.1'!AD23</f>
        <v>0</v>
      </c>
      <c r="AE23" s="526">
        <f>'[1]Форма.8.1'!AE23</f>
        <v>0</v>
      </c>
      <c r="AF23" s="522"/>
      <c r="AG23" s="522"/>
      <c r="AH23" s="527">
        <f>'[1]Форма.8.1'!AH23</f>
        <v>0</v>
      </c>
      <c r="AI23" s="527">
        <f>'[1]Форма.8.1'!AI23</f>
        <v>0</v>
      </c>
      <c r="AJ23" s="527">
        <f>'[1]Форма.8.1'!AJ23</f>
        <v>0</v>
      </c>
      <c r="AK23" s="528">
        <f>'[1]Форма.8.1'!AK23</f>
        <v>0</v>
      </c>
      <c r="AL23" s="528">
        <f>'[1]Форма.8.1'!AL23</f>
        <v>0</v>
      </c>
      <c r="AM23" s="528">
        <f>'[1]Форма.8.1'!AM23</f>
        <v>0</v>
      </c>
      <c r="AN23" s="528">
        <f>'[1]Форма.8.1'!AN23</f>
        <v>0</v>
      </c>
      <c r="AP23" s="473">
        <f t="shared" si="0"/>
        <v>0</v>
      </c>
      <c r="AR23" s="529"/>
      <c r="AS23" s="530"/>
    </row>
    <row r="24" spans="2:45" ht="15.75" hidden="1">
      <c r="B24" s="523" t="str">
        <f>'[1]Форма.8.1'!B24</f>
        <v>2.2.</v>
      </c>
      <c r="C24" s="523" t="str">
        <f>'[1]Форма.8.1'!C24</f>
        <v>февраль</v>
      </c>
      <c r="D24" s="523">
        <f>'[1]Форма.8.1'!D24</f>
        <v>0</v>
      </c>
      <c r="E24" s="523">
        <f>'[1]Форма.8.1'!E24</f>
        <v>0</v>
      </c>
      <c r="F24" s="523">
        <f>'[1]Форма.8.1'!F24</f>
        <v>0</v>
      </c>
      <c r="G24" s="523">
        <f>'[1]Форма.8.1'!G24</f>
        <v>0</v>
      </c>
      <c r="H24" s="523">
        <f>'[1]Форма.8.1'!H24</f>
        <v>0</v>
      </c>
      <c r="I24" s="523">
        <f>'[1]Форма.8.1'!I24</f>
        <v>0</v>
      </c>
      <c r="J24" s="523">
        <f>'[1]Форма.8.1'!J24</f>
        <v>0</v>
      </c>
      <c r="K24" s="523">
        <f>'[1]Форма.8.1'!K24</f>
        <v>0</v>
      </c>
      <c r="L24" s="523">
        <f>'[1]Форма.8.1'!L24</f>
        <v>0</v>
      </c>
      <c r="M24" s="523">
        <f>'[1]Форма.8.1'!M24</f>
        <v>0</v>
      </c>
      <c r="N24" s="523">
        <f>'[1]Форма.8.1'!N24</f>
        <v>0</v>
      </c>
      <c r="O24" s="523">
        <f>'[1]Форма.8.1'!O24</f>
        <v>0</v>
      </c>
      <c r="P24" s="523">
        <f>'[1]Форма.8.1'!P24</f>
        <v>0</v>
      </c>
      <c r="Q24" s="524">
        <f>'[1]Форма.8.1'!Q24</f>
        <v>0</v>
      </c>
      <c r="R24" s="522"/>
      <c r="S24" s="522"/>
      <c r="T24" s="525">
        <f>'[1]Форма.8.1'!T24</f>
        <v>0</v>
      </c>
      <c r="U24" s="525">
        <f>'[1]Форма.8.1'!U24</f>
        <v>0</v>
      </c>
      <c r="V24" s="525">
        <f>'[1]Форма.8.1'!V24</f>
        <v>0</v>
      </c>
      <c r="W24" s="525">
        <f>'[1]Форма.8.1'!W24</f>
        <v>0</v>
      </c>
      <c r="X24" s="525">
        <f>'[1]Форма.8.1'!X24</f>
        <v>0</v>
      </c>
      <c r="Y24" s="525">
        <f>'[1]Форма.8.1'!Y24</f>
        <v>0</v>
      </c>
      <c r="Z24" s="525">
        <f>'[1]Форма.8.1'!Z24</f>
        <v>0</v>
      </c>
      <c r="AA24" s="525">
        <f>'[1]Форма.8.1'!AA24</f>
        <v>0</v>
      </c>
      <c r="AB24" s="526">
        <f>'[1]Форма.8.1'!AB24</f>
        <v>0</v>
      </c>
      <c r="AC24" s="525">
        <f>'[1]Форма.8.1'!AC24</f>
        <v>0</v>
      </c>
      <c r="AD24" s="525">
        <f>'[1]Форма.8.1'!AD24</f>
        <v>0</v>
      </c>
      <c r="AE24" s="526">
        <f>'[1]Форма.8.1'!AE24</f>
        <v>0</v>
      </c>
      <c r="AF24" s="522"/>
      <c r="AG24" s="522"/>
      <c r="AH24" s="527">
        <f>'[1]Форма.8.1'!AH24</f>
        <v>0</v>
      </c>
      <c r="AI24" s="527">
        <f>'[1]Форма.8.1'!AI24</f>
        <v>0</v>
      </c>
      <c r="AJ24" s="527">
        <f>'[1]Форма.8.1'!AJ24</f>
        <v>0</v>
      </c>
      <c r="AK24" s="528">
        <f>'[1]Форма.8.1'!AK24</f>
        <v>0</v>
      </c>
      <c r="AL24" s="528">
        <f>'[1]Форма.8.1'!AL24</f>
        <v>0</v>
      </c>
      <c r="AM24" s="528">
        <f>'[1]Форма.8.1'!AM24</f>
        <v>0</v>
      </c>
      <c r="AN24" s="528">
        <f>'[1]Форма.8.1'!AN24</f>
        <v>0</v>
      </c>
      <c r="AP24" s="473">
        <f t="shared" si="0"/>
        <v>0</v>
      </c>
      <c r="AR24" s="529"/>
      <c r="AS24" s="530"/>
    </row>
    <row r="25" spans="2:45" ht="15.75" hidden="1">
      <c r="B25" s="523" t="str">
        <f>'[1]Форма.8.1'!B25</f>
        <v>2.3.</v>
      </c>
      <c r="C25" s="523" t="str">
        <f>'[1]Форма.8.1'!C25</f>
        <v>февраль</v>
      </c>
      <c r="D25" s="523">
        <f>'[1]Форма.8.1'!D25</f>
        <v>0</v>
      </c>
      <c r="E25" s="523">
        <f>'[1]Форма.8.1'!E25</f>
        <v>0</v>
      </c>
      <c r="F25" s="523">
        <f>'[1]Форма.8.1'!F25</f>
        <v>0</v>
      </c>
      <c r="G25" s="523">
        <f>'[1]Форма.8.1'!G25</f>
        <v>0</v>
      </c>
      <c r="H25" s="523">
        <f>'[1]Форма.8.1'!H25</f>
        <v>0</v>
      </c>
      <c r="I25" s="523">
        <f>'[1]Форма.8.1'!I25</f>
        <v>0</v>
      </c>
      <c r="J25" s="523">
        <f>'[1]Форма.8.1'!J25</f>
        <v>0</v>
      </c>
      <c r="K25" s="523">
        <f>'[1]Форма.8.1'!K25</f>
        <v>0</v>
      </c>
      <c r="L25" s="523">
        <f>'[1]Форма.8.1'!L25</f>
        <v>0</v>
      </c>
      <c r="M25" s="523">
        <f>'[1]Форма.8.1'!M25</f>
        <v>0</v>
      </c>
      <c r="N25" s="523">
        <f>'[1]Форма.8.1'!N25</f>
        <v>0</v>
      </c>
      <c r="O25" s="523">
        <f>'[1]Форма.8.1'!O25</f>
        <v>0</v>
      </c>
      <c r="P25" s="523">
        <f>'[1]Форма.8.1'!P25</f>
        <v>0</v>
      </c>
      <c r="Q25" s="524">
        <f>'[1]Форма.8.1'!Q25</f>
        <v>0</v>
      </c>
      <c r="R25" s="522"/>
      <c r="S25" s="522"/>
      <c r="T25" s="525">
        <f>'[1]Форма.8.1'!T25</f>
        <v>0</v>
      </c>
      <c r="U25" s="525">
        <f>'[1]Форма.8.1'!U25</f>
        <v>0</v>
      </c>
      <c r="V25" s="525">
        <f>'[1]Форма.8.1'!V25</f>
        <v>0</v>
      </c>
      <c r="W25" s="525">
        <f>'[1]Форма.8.1'!W25</f>
        <v>0</v>
      </c>
      <c r="X25" s="525">
        <f>'[1]Форма.8.1'!X25</f>
        <v>0</v>
      </c>
      <c r="Y25" s="525">
        <f>'[1]Форма.8.1'!Y25</f>
        <v>0</v>
      </c>
      <c r="Z25" s="525">
        <f>'[1]Форма.8.1'!Z25</f>
        <v>0</v>
      </c>
      <c r="AA25" s="525">
        <f>'[1]Форма.8.1'!AA25</f>
        <v>0</v>
      </c>
      <c r="AB25" s="526">
        <f>'[1]Форма.8.1'!AB25</f>
        <v>0</v>
      </c>
      <c r="AC25" s="525">
        <f>'[1]Форма.8.1'!AC25</f>
        <v>0</v>
      </c>
      <c r="AD25" s="525">
        <f>'[1]Форма.8.1'!AD25</f>
        <v>0</v>
      </c>
      <c r="AE25" s="526">
        <f>'[1]Форма.8.1'!AE25</f>
        <v>0</v>
      </c>
      <c r="AF25" s="522"/>
      <c r="AG25" s="522"/>
      <c r="AH25" s="527">
        <f>'[1]Форма.8.1'!AH25</f>
        <v>0</v>
      </c>
      <c r="AI25" s="527">
        <f>'[1]Форма.8.1'!AI25</f>
        <v>0</v>
      </c>
      <c r="AJ25" s="527">
        <f>'[1]Форма.8.1'!AJ25</f>
        <v>0</v>
      </c>
      <c r="AK25" s="528">
        <f>'[1]Форма.8.1'!AK25</f>
        <v>0</v>
      </c>
      <c r="AL25" s="528">
        <f>'[1]Форма.8.1'!AL25</f>
        <v>0</v>
      </c>
      <c r="AM25" s="528">
        <f>'[1]Форма.8.1'!AM25</f>
        <v>0</v>
      </c>
      <c r="AN25" s="528">
        <f>'[1]Форма.8.1'!AN25</f>
        <v>0</v>
      </c>
      <c r="AP25" s="473">
        <f t="shared" si="0"/>
        <v>0</v>
      </c>
      <c r="AR25" s="529"/>
      <c r="AS25" s="530"/>
    </row>
    <row r="26" spans="2:45" ht="15.75" hidden="1">
      <c r="B26" s="523" t="str">
        <f>'[1]Форма.8.1'!B26</f>
        <v>2.4.</v>
      </c>
      <c r="C26" s="523" t="str">
        <f>'[1]Форма.8.1'!C26</f>
        <v>февраль</v>
      </c>
      <c r="D26" s="523">
        <f>'[1]Форма.8.1'!D26</f>
        <v>0</v>
      </c>
      <c r="E26" s="523">
        <f>'[1]Форма.8.1'!E26</f>
        <v>0</v>
      </c>
      <c r="F26" s="523">
        <f>'[1]Форма.8.1'!F26</f>
        <v>0</v>
      </c>
      <c r="G26" s="523">
        <f>'[1]Форма.8.1'!G26</f>
        <v>0</v>
      </c>
      <c r="H26" s="523">
        <f>'[1]Форма.8.1'!H26</f>
        <v>0</v>
      </c>
      <c r="I26" s="523">
        <f>'[1]Форма.8.1'!I26</f>
        <v>0</v>
      </c>
      <c r="J26" s="523">
        <f>'[1]Форма.8.1'!J26</f>
        <v>0</v>
      </c>
      <c r="K26" s="523">
        <f>'[1]Форма.8.1'!K26</f>
        <v>0</v>
      </c>
      <c r="L26" s="523">
        <f>'[1]Форма.8.1'!L26</f>
        <v>0</v>
      </c>
      <c r="M26" s="523">
        <f>'[1]Форма.8.1'!M26</f>
        <v>0</v>
      </c>
      <c r="N26" s="523">
        <f>'[1]Форма.8.1'!N26</f>
        <v>0</v>
      </c>
      <c r="O26" s="523">
        <f>'[1]Форма.8.1'!O26</f>
        <v>0</v>
      </c>
      <c r="P26" s="523">
        <f>'[1]Форма.8.1'!P26</f>
        <v>0</v>
      </c>
      <c r="Q26" s="524">
        <f>'[1]Форма.8.1'!Q26</f>
        <v>0</v>
      </c>
      <c r="R26" s="522"/>
      <c r="S26" s="522"/>
      <c r="T26" s="525">
        <f>'[1]Форма.8.1'!T26</f>
        <v>0</v>
      </c>
      <c r="U26" s="525">
        <f>'[1]Форма.8.1'!U26</f>
        <v>0</v>
      </c>
      <c r="V26" s="525">
        <f>'[1]Форма.8.1'!V26</f>
        <v>0</v>
      </c>
      <c r="W26" s="525">
        <f>'[1]Форма.8.1'!W26</f>
        <v>0</v>
      </c>
      <c r="X26" s="525">
        <f>'[1]Форма.8.1'!X26</f>
        <v>0</v>
      </c>
      <c r="Y26" s="525">
        <f>'[1]Форма.8.1'!Y26</f>
        <v>0</v>
      </c>
      <c r="Z26" s="525">
        <f>'[1]Форма.8.1'!Z26</f>
        <v>0</v>
      </c>
      <c r="AA26" s="525">
        <f>'[1]Форма.8.1'!AA26</f>
        <v>0</v>
      </c>
      <c r="AB26" s="526">
        <f>'[1]Форма.8.1'!AB26</f>
        <v>0</v>
      </c>
      <c r="AC26" s="525">
        <f>'[1]Форма.8.1'!AC26</f>
        <v>0</v>
      </c>
      <c r="AD26" s="525">
        <f>'[1]Форма.8.1'!AD26</f>
        <v>0</v>
      </c>
      <c r="AE26" s="526">
        <f>'[1]Форма.8.1'!AE26</f>
        <v>0</v>
      </c>
      <c r="AF26" s="522"/>
      <c r="AG26" s="522"/>
      <c r="AH26" s="527">
        <f>'[1]Форма.8.1'!AH26</f>
        <v>0</v>
      </c>
      <c r="AI26" s="527">
        <f>'[1]Форма.8.1'!AI26</f>
        <v>0</v>
      </c>
      <c r="AJ26" s="527">
        <f>'[1]Форма.8.1'!AJ26</f>
        <v>0</v>
      </c>
      <c r="AK26" s="528">
        <f>'[1]Форма.8.1'!AK26</f>
        <v>0</v>
      </c>
      <c r="AL26" s="528">
        <f>'[1]Форма.8.1'!AL26</f>
        <v>0</v>
      </c>
      <c r="AM26" s="528">
        <f>'[1]Форма.8.1'!AM26</f>
        <v>0</v>
      </c>
      <c r="AN26" s="528">
        <f>'[1]Форма.8.1'!AN26</f>
        <v>0</v>
      </c>
      <c r="AP26" s="473">
        <f t="shared" si="0"/>
        <v>0</v>
      </c>
      <c r="AR26" s="529"/>
      <c r="AS26" s="530"/>
    </row>
    <row r="27" spans="2:45" ht="15.75" hidden="1">
      <c r="B27" s="523" t="str">
        <f>'[1]Форма.8.1'!B27</f>
        <v>2.5.</v>
      </c>
      <c r="C27" s="523" t="str">
        <f>'[1]Форма.8.1'!C27</f>
        <v>февраль</v>
      </c>
      <c r="D27" s="523">
        <f>'[1]Форма.8.1'!D27</f>
        <v>0</v>
      </c>
      <c r="E27" s="523">
        <f>'[1]Форма.8.1'!E27</f>
        <v>0</v>
      </c>
      <c r="F27" s="523">
        <f>'[1]Форма.8.1'!F27</f>
        <v>0</v>
      </c>
      <c r="G27" s="523">
        <f>'[1]Форма.8.1'!G27</f>
        <v>0</v>
      </c>
      <c r="H27" s="523">
        <f>'[1]Форма.8.1'!H27</f>
        <v>0</v>
      </c>
      <c r="I27" s="523">
        <f>'[1]Форма.8.1'!I27</f>
        <v>0</v>
      </c>
      <c r="J27" s="523">
        <f>'[1]Форма.8.1'!J27</f>
        <v>0</v>
      </c>
      <c r="K27" s="523">
        <f>'[1]Форма.8.1'!K27</f>
        <v>0</v>
      </c>
      <c r="L27" s="523">
        <f>'[1]Форма.8.1'!L27</f>
        <v>0</v>
      </c>
      <c r="M27" s="523">
        <f>'[1]Форма.8.1'!M27</f>
        <v>0</v>
      </c>
      <c r="N27" s="523">
        <f>'[1]Форма.8.1'!N27</f>
        <v>0</v>
      </c>
      <c r="O27" s="523">
        <f>'[1]Форма.8.1'!O27</f>
        <v>0</v>
      </c>
      <c r="P27" s="523">
        <f>'[1]Форма.8.1'!P27</f>
        <v>0</v>
      </c>
      <c r="Q27" s="524">
        <f>'[1]Форма.8.1'!Q27</f>
        <v>0</v>
      </c>
      <c r="R27" s="522"/>
      <c r="S27" s="522"/>
      <c r="T27" s="525">
        <f>'[1]Форма.8.1'!T27</f>
        <v>0</v>
      </c>
      <c r="U27" s="525">
        <f>'[1]Форма.8.1'!U27</f>
        <v>0</v>
      </c>
      <c r="V27" s="525">
        <f>'[1]Форма.8.1'!V27</f>
        <v>0</v>
      </c>
      <c r="W27" s="525">
        <f>'[1]Форма.8.1'!W27</f>
        <v>0</v>
      </c>
      <c r="X27" s="525">
        <f>'[1]Форма.8.1'!X27</f>
        <v>0</v>
      </c>
      <c r="Y27" s="525">
        <f>'[1]Форма.8.1'!Y27</f>
        <v>0</v>
      </c>
      <c r="Z27" s="525">
        <f>'[1]Форма.8.1'!Z27</f>
        <v>0</v>
      </c>
      <c r="AA27" s="525">
        <f>'[1]Форма.8.1'!AA27</f>
        <v>0</v>
      </c>
      <c r="AB27" s="526">
        <f>'[1]Форма.8.1'!AB27</f>
        <v>0</v>
      </c>
      <c r="AC27" s="525">
        <f>'[1]Форма.8.1'!AC27</f>
        <v>0</v>
      </c>
      <c r="AD27" s="525">
        <f>'[1]Форма.8.1'!AD27</f>
        <v>0</v>
      </c>
      <c r="AE27" s="526">
        <f>'[1]Форма.8.1'!AE27</f>
        <v>0</v>
      </c>
      <c r="AF27" s="522"/>
      <c r="AG27" s="522"/>
      <c r="AH27" s="527">
        <f>'[1]Форма.8.1'!AH27</f>
        <v>0</v>
      </c>
      <c r="AI27" s="527">
        <f>'[1]Форма.8.1'!AI27</f>
        <v>0</v>
      </c>
      <c r="AJ27" s="527">
        <f>'[1]Форма.8.1'!AJ27</f>
        <v>0</v>
      </c>
      <c r="AK27" s="528">
        <f>'[1]Форма.8.1'!AK27</f>
        <v>0</v>
      </c>
      <c r="AL27" s="528">
        <f>'[1]Форма.8.1'!AL27</f>
        <v>0</v>
      </c>
      <c r="AM27" s="528">
        <f>'[1]Форма.8.1'!AM27</f>
        <v>0</v>
      </c>
      <c r="AN27" s="528">
        <f>'[1]Форма.8.1'!AN27</f>
        <v>0</v>
      </c>
      <c r="AP27" s="473">
        <f t="shared" si="0"/>
        <v>0</v>
      </c>
      <c r="AR27" s="529"/>
      <c r="AS27" s="530"/>
    </row>
    <row r="28" spans="2:45" ht="15.75" hidden="1">
      <c r="B28" s="523" t="str">
        <f>'[1]Форма.8.1'!B28</f>
        <v>2.6.</v>
      </c>
      <c r="C28" s="523" t="str">
        <f>'[1]Форма.8.1'!C28</f>
        <v>февраль</v>
      </c>
      <c r="D28" s="523">
        <f>'[1]Форма.8.1'!D28</f>
        <v>0</v>
      </c>
      <c r="E28" s="523">
        <f>'[1]Форма.8.1'!E28</f>
        <v>0</v>
      </c>
      <c r="F28" s="523">
        <f>'[1]Форма.8.1'!F28</f>
        <v>0</v>
      </c>
      <c r="G28" s="523">
        <f>'[1]Форма.8.1'!G28</f>
        <v>0</v>
      </c>
      <c r="H28" s="523">
        <f>'[1]Форма.8.1'!H28</f>
        <v>0</v>
      </c>
      <c r="I28" s="523">
        <f>'[1]Форма.8.1'!I28</f>
        <v>0</v>
      </c>
      <c r="J28" s="523">
        <f>'[1]Форма.8.1'!J28</f>
        <v>0</v>
      </c>
      <c r="K28" s="523">
        <f>'[1]Форма.8.1'!K28</f>
        <v>0</v>
      </c>
      <c r="L28" s="523">
        <f>'[1]Форма.8.1'!L28</f>
        <v>0</v>
      </c>
      <c r="M28" s="523">
        <f>'[1]Форма.8.1'!M28</f>
        <v>0</v>
      </c>
      <c r="N28" s="523">
        <f>'[1]Форма.8.1'!N28</f>
        <v>0</v>
      </c>
      <c r="O28" s="523">
        <f>'[1]Форма.8.1'!O28</f>
        <v>0</v>
      </c>
      <c r="P28" s="523">
        <f>'[1]Форма.8.1'!P28</f>
        <v>0</v>
      </c>
      <c r="Q28" s="524">
        <f>'[1]Форма.8.1'!Q28</f>
        <v>0</v>
      </c>
      <c r="R28" s="522"/>
      <c r="S28" s="522"/>
      <c r="T28" s="525">
        <f>'[1]Форма.8.1'!T28</f>
        <v>0</v>
      </c>
      <c r="U28" s="525">
        <f>'[1]Форма.8.1'!U28</f>
        <v>0</v>
      </c>
      <c r="V28" s="525">
        <f>'[1]Форма.8.1'!V28</f>
        <v>0</v>
      </c>
      <c r="W28" s="525">
        <f>'[1]Форма.8.1'!W28</f>
        <v>0</v>
      </c>
      <c r="X28" s="525">
        <f>'[1]Форма.8.1'!X28</f>
        <v>0</v>
      </c>
      <c r="Y28" s="525">
        <f>'[1]Форма.8.1'!Y28</f>
        <v>0</v>
      </c>
      <c r="Z28" s="525">
        <f>'[1]Форма.8.1'!Z28</f>
        <v>0</v>
      </c>
      <c r="AA28" s="525">
        <f>'[1]Форма.8.1'!AA28</f>
        <v>0</v>
      </c>
      <c r="AB28" s="526">
        <f>'[1]Форма.8.1'!AB28</f>
        <v>0</v>
      </c>
      <c r="AC28" s="525">
        <f>'[1]Форма.8.1'!AC28</f>
        <v>0</v>
      </c>
      <c r="AD28" s="525">
        <f>'[1]Форма.8.1'!AD28</f>
        <v>0</v>
      </c>
      <c r="AE28" s="526">
        <f>'[1]Форма.8.1'!AE28</f>
        <v>0</v>
      </c>
      <c r="AF28" s="522"/>
      <c r="AG28" s="522"/>
      <c r="AH28" s="527">
        <f>'[1]Форма.8.1'!AH28</f>
        <v>0</v>
      </c>
      <c r="AI28" s="527">
        <f>'[1]Форма.8.1'!AI28</f>
        <v>0</v>
      </c>
      <c r="AJ28" s="527">
        <f>'[1]Форма.8.1'!AJ28</f>
        <v>0</v>
      </c>
      <c r="AK28" s="528">
        <f>'[1]Форма.8.1'!AK28</f>
        <v>0</v>
      </c>
      <c r="AL28" s="528">
        <f>'[1]Форма.8.1'!AL28</f>
        <v>0</v>
      </c>
      <c r="AM28" s="528">
        <f>'[1]Форма.8.1'!AM28</f>
        <v>0</v>
      </c>
      <c r="AN28" s="528">
        <f>'[1]Форма.8.1'!AN28</f>
        <v>0</v>
      </c>
      <c r="AP28" s="473">
        <f t="shared" si="0"/>
        <v>0</v>
      </c>
      <c r="AR28" s="529"/>
      <c r="AS28" s="530"/>
    </row>
    <row r="29" spans="2:45" ht="15.75" hidden="1">
      <c r="B29" s="523" t="str">
        <f>'[1]Форма.8.1'!B29</f>
        <v>2.7.</v>
      </c>
      <c r="C29" s="523" t="str">
        <f>'[1]Форма.8.1'!C29</f>
        <v>февраль</v>
      </c>
      <c r="D29" s="523">
        <f>'[1]Форма.8.1'!D29</f>
        <v>0</v>
      </c>
      <c r="E29" s="523">
        <f>'[1]Форма.8.1'!E29</f>
        <v>0</v>
      </c>
      <c r="F29" s="523">
        <f>'[1]Форма.8.1'!F29</f>
        <v>0</v>
      </c>
      <c r="G29" s="523">
        <f>'[1]Форма.8.1'!G29</f>
        <v>0</v>
      </c>
      <c r="H29" s="523">
        <f>'[1]Форма.8.1'!H29</f>
        <v>0</v>
      </c>
      <c r="I29" s="523">
        <f>'[1]Форма.8.1'!I29</f>
        <v>0</v>
      </c>
      <c r="J29" s="523">
        <f>'[1]Форма.8.1'!J29</f>
        <v>0</v>
      </c>
      <c r="K29" s="523">
        <f>'[1]Форма.8.1'!K29</f>
        <v>0</v>
      </c>
      <c r="L29" s="523">
        <f>'[1]Форма.8.1'!L29</f>
        <v>0</v>
      </c>
      <c r="M29" s="523">
        <f>'[1]Форма.8.1'!M29</f>
        <v>0</v>
      </c>
      <c r="N29" s="523">
        <f>'[1]Форма.8.1'!N29</f>
        <v>0</v>
      </c>
      <c r="O29" s="523">
        <f>'[1]Форма.8.1'!O29</f>
        <v>0</v>
      </c>
      <c r="P29" s="523">
        <f>'[1]Форма.8.1'!P29</f>
        <v>0</v>
      </c>
      <c r="Q29" s="524">
        <f>'[1]Форма.8.1'!Q29</f>
        <v>0</v>
      </c>
      <c r="R29" s="522"/>
      <c r="S29" s="522"/>
      <c r="T29" s="525">
        <f>'[1]Форма.8.1'!T29</f>
        <v>0</v>
      </c>
      <c r="U29" s="525">
        <f>'[1]Форма.8.1'!U29</f>
        <v>0</v>
      </c>
      <c r="V29" s="525">
        <f>'[1]Форма.8.1'!V29</f>
        <v>0</v>
      </c>
      <c r="W29" s="525">
        <f>'[1]Форма.8.1'!W29</f>
        <v>0</v>
      </c>
      <c r="X29" s="525">
        <f>'[1]Форма.8.1'!X29</f>
        <v>0</v>
      </c>
      <c r="Y29" s="525">
        <f>'[1]Форма.8.1'!Y29</f>
        <v>0</v>
      </c>
      <c r="Z29" s="525">
        <f>'[1]Форма.8.1'!Z29</f>
        <v>0</v>
      </c>
      <c r="AA29" s="525">
        <f>'[1]Форма.8.1'!AA29</f>
        <v>0</v>
      </c>
      <c r="AB29" s="526">
        <f>'[1]Форма.8.1'!AB29</f>
        <v>0</v>
      </c>
      <c r="AC29" s="525">
        <f>'[1]Форма.8.1'!AC29</f>
        <v>0</v>
      </c>
      <c r="AD29" s="525">
        <f>'[1]Форма.8.1'!AD29</f>
        <v>0</v>
      </c>
      <c r="AE29" s="526">
        <f>'[1]Форма.8.1'!AE29</f>
        <v>0</v>
      </c>
      <c r="AF29" s="522"/>
      <c r="AG29" s="522"/>
      <c r="AH29" s="527">
        <f>'[1]Форма.8.1'!AH29</f>
        <v>0</v>
      </c>
      <c r="AI29" s="527">
        <f>'[1]Форма.8.1'!AI29</f>
        <v>0</v>
      </c>
      <c r="AJ29" s="527">
        <f>'[1]Форма.8.1'!AJ29</f>
        <v>0</v>
      </c>
      <c r="AK29" s="528">
        <f>'[1]Форма.8.1'!AK29</f>
        <v>0</v>
      </c>
      <c r="AL29" s="528">
        <f>'[1]Форма.8.1'!AL29</f>
        <v>0</v>
      </c>
      <c r="AM29" s="528">
        <f>'[1]Форма.8.1'!AM29</f>
        <v>0</v>
      </c>
      <c r="AN29" s="528">
        <f>'[1]Форма.8.1'!AN29</f>
        <v>0</v>
      </c>
      <c r="AP29" s="473">
        <f t="shared" si="0"/>
        <v>0</v>
      </c>
      <c r="AR29" s="529"/>
      <c r="AS29" s="530"/>
    </row>
    <row r="30" spans="2:45" ht="15.75" hidden="1">
      <c r="B30" s="523" t="str">
        <f>'[1]Форма.8.1'!B30</f>
        <v>2.8.</v>
      </c>
      <c r="C30" s="523" t="str">
        <f>'[1]Форма.8.1'!C30</f>
        <v>февраль</v>
      </c>
      <c r="D30" s="523">
        <f>'[1]Форма.8.1'!D30</f>
        <v>0</v>
      </c>
      <c r="E30" s="523">
        <f>'[1]Форма.8.1'!E30</f>
        <v>0</v>
      </c>
      <c r="F30" s="523">
        <f>'[1]Форма.8.1'!F30</f>
        <v>0</v>
      </c>
      <c r="G30" s="523">
        <f>'[1]Форма.8.1'!G30</f>
        <v>0</v>
      </c>
      <c r="H30" s="523">
        <f>'[1]Форма.8.1'!H30</f>
        <v>0</v>
      </c>
      <c r="I30" s="523">
        <f>'[1]Форма.8.1'!I30</f>
        <v>0</v>
      </c>
      <c r="J30" s="523">
        <f>'[1]Форма.8.1'!J30</f>
        <v>0</v>
      </c>
      <c r="K30" s="523">
        <f>'[1]Форма.8.1'!K30</f>
        <v>0</v>
      </c>
      <c r="L30" s="523">
        <f>'[1]Форма.8.1'!L30</f>
        <v>0</v>
      </c>
      <c r="M30" s="523">
        <f>'[1]Форма.8.1'!M30</f>
        <v>0</v>
      </c>
      <c r="N30" s="523">
        <f>'[1]Форма.8.1'!N30</f>
        <v>0</v>
      </c>
      <c r="O30" s="523">
        <f>'[1]Форма.8.1'!O30</f>
        <v>0</v>
      </c>
      <c r="P30" s="523">
        <f>'[1]Форма.8.1'!P30</f>
        <v>0</v>
      </c>
      <c r="Q30" s="524">
        <f>'[1]Форма.8.1'!Q30</f>
        <v>0</v>
      </c>
      <c r="R30" s="522"/>
      <c r="S30" s="522"/>
      <c r="T30" s="525">
        <f>'[1]Форма.8.1'!T30</f>
        <v>0</v>
      </c>
      <c r="U30" s="525">
        <f>'[1]Форма.8.1'!U30</f>
        <v>0</v>
      </c>
      <c r="V30" s="525">
        <f>'[1]Форма.8.1'!V30</f>
        <v>0</v>
      </c>
      <c r="W30" s="525">
        <f>'[1]Форма.8.1'!W30</f>
        <v>0</v>
      </c>
      <c r="X30" s="525">
        <f>'[1]Форма.8.1'!X30</f>
        <v>0</v>
      </c>
      <c r="Y30" s="525">
        <f>'[1]Форма.8.1'!Y30</f>
        <v>0</v>
      </c>
      <c r="Z30" s="525">
        <f>'[1]Форма.8.1'!Z30</f>
        <v>0</v>
      </c>
      <c r="AA30" s="525">
        <f>'[1]Форма.8.1'!AA30</f>
        <v>0</v>
      </c>
      <c r="AB30" s="526">
        <f>'[1]Форма.8.1'!AB30</f>
        <v>0</v>
      </c>
      <c r="AC30" s="525">
        <f>'[1]Форма.8.1'!AC30</f>
        <v>0</v>
      </c>
      <c r="AD30" s="525">
        <f>'[1]Форма.8.1'!AD30</f>
        <v>0</v>
      </c>
      <c r="AE30" s="526">
        <f>'[1]Форма.8.1'!AE30</f>
        <v>0</v>
      </c>
      <c r="AF30" s="522"/>
      <c r="AG30" s="522"/>
      <c r="AH30" s="527">
        <f>'[1]Форма.8.1'!AH30</f>
        <v>0</v>
      </c>
      <c r="AI30" s="527">
        <f>'[1]Форма.8.1'!AI30</f>
        <v>0</v>
      </c>
      <c r="AJ30" s="527">
        <f>'[1]Форма.8.1'!AJ30</f>
        <v>0</v>
      </c>
      <c r="AK30" s="528">
        <f>'[1]Форма.8.1'!AK30</f>
        <v>0</v>
      </c>
      <c r="AL30" s="528">
        <f>'[1]Форма.8.1'!AL30</f>
        <v>0</v>
      </c>
      <c r="AM30" s="528">
        <f>'[1]Форма.8.1'!AM30</f>
        <v>0</v>
      </c>
      <c r="AN30" s="528">
        <f>'[1]Форма.8.1'!AN30</f>
        <v>0</v>
      </c>
      <c r="AP30" s="473">
        <f t="shared" si="0"/>
        <v>0</v>
      </c>
      <c r="AR30" s="529"/>
      <c r="AS30" s="530"/>
    </row>
    <row r="31" spans="2:45" ht="15.75" hidden="1">
      <c r="B31" s="523" t="str">
        <f>'[1]Форма.8.1'!B31</f>
        <v>2.9.</v>
      </c>
      <c r="C31" s="523" t="str">
        <f>'[1]Форма.8.1'!C31</f>
        <v>февраль</v>
      </c>
      <c r="D31" s="523">
        <f>'[1]Форма.8.1'!D31</f>
        <v>0</v>
      </c>
      <c r="E31" s="523">
        <f>'[1]Форма.8.1'!E31</f>
        <v>0</v>
      </c>
      <c r="F31" s="523">
        <f>'[1]Форма.8.1'!F31</f>
        <v>0</v>
      </c>
      <c r="G31" s="523">
        <f>'[1]Форма.8.1'!G31</f>
        <v>0</v>
      </c>
      <c r="H31" s="523">
        <f>'[1]Форма.8.1'!H31</f>
        <v>0</v>
      </c>
      <c r="I31" s="523">
        <f>'[1]Форма.8.1'!I31</f>
        <v>0</v>
      </c>
      <c r="J31" s="523">
        <f>'[1]Форма.8.1'!J31</f>
        <v>0</v>
      </c>
      <c r="K31" s="523">
        <f>'[1]Форма.8.1'!K31</f>
        <v>0</v>
      </c>
      <c r="L31" s="523">
        <f>'[1]Форма.8.1'!L31</f>
        <v>0</v>
      </c>
      <c r="M31" s="523">
        <f>'[1]Форма.8.1'!M31</f>
        <v>0</v>
      </c>
      <c r="N31" s="523">
        <f>'[1]Форма.8.1'!N31</f>
        <v>0</v>
      </c>
      <c r="O31" s="523">
        <f>'[1]Форма.8.1'!O31</f>
        <v>0</v>
      </c>
      <c r="P31" s="523">
        <f>'[1]Форма.8.1'!P31</f>
        <v>0</v>
      </c>
      <c r="Q31" s="524">
        <f>'[1]Форма.8.1'!Q31</f>
        <v>0</v>
      </c>
      <c r="R31" s="522"/>
      <c r="S31" s="522"/>
      <c r="T31" s="525">
        <f>'[1]Форма.8.1'!T31</f>
        <v>0</v>
      </c>
      <c r="U31" s="525">
        <f>'[1]Форма.8.1'!U31</f>
        <v>0</v>
      </c>
      <c r="V31" s="525">
        <f>'[1]Форма.8.1'!V31</f>
        <v>0</v>
      </c>
      <c r="W31" s="525">
        <f>'[1]Форма.8.1'!W31</f>
        <v>0</v>
      </c>
      <c r="X31" s="525">
        <f>'[1]Форма.8.1'!X31</f>
        <v>0</v>
      </c>
      <c r="Y31" s="525">
        <f>'[1]Форма.8.1'!Y31</f>
        <v>0</v>
      </c>
      <c r="Z31" s="525">
        <f>'[1]Форма.8.1'!Z31</f>
        <v>0</v>
      </c>
      <c r="AA31" s="525">
        <f>'[1]Форма.8.1'!AA31</f>
        <v>0</v>
      </c>
      <c r="AB31" s="526">
        <f>'[1]Форма.8.1'!AB31</f>
        <v>0</v>
      </c>
      <c r="AC31" s="525">
        <f>'[1]Форма.8.1'!AC31</f>
        <v>0</v>
      </c>
      <c r="AD31" s="525">
        <f>'[1]Форма.8.1'!AD31</f>
        <v>0</v>
      </c>
      <c r="AE31" s="526">
        <f>'[1]Форма.8.1'!AE31</f>
        <v>0</v>
      </c>
      <c r="AF31" s="522"/>
      <c r="AG31" s="522"/>
      <c r="AH31" s="527">
        <f>'[1]Форма.8.1'!AH31</f>
        <v>0</v>
      </c>
      <c r="AI31" s="527">
        <f>'[1]Форма.8.1'!AI31</f>
        <v>0</v>
      </c>
      <c r="AJ31" s="527">
        <f>'[1]Форма.8.1'!AJ31</f>
        <v>0</v>
      </c>
      <c r="AK31" s="528">
        <f>'[1]Форма.8.1'!AK31</f>
        <v>0</v>
      </c>
      <c r="AL31" s="528">
        <f>'[1]Форма.8.1'!AL31</f>
        <v>0</v>
      </c>
      <c r="AM31" s="528">
        <f>'[1]Форма.8.1'!AM31</f>
        <v>0</v>
      </c>
      <c r="AN31" s="528">
        <f>'[1]Форма.8.1'!AN31</f>
        <v>0</v>
      </c>
      <c r="AP31" s="473">
        <f t="shared" si="0"/>
        <v>0</v>
      </c>
      <c r="AR31" s="529"/>
      <c r="AS31" s="530"/>
    </row>
    <row r="32" spans="2:45" ht="37.5" customHeight="1" hidden="1">
      <c r="B32" s="523" t="str">
        <f>'[1]Форма.8.1'!B32</f>
        <v>3.</v>
      </c>
      <c r="C32" s="523" t="str">
        <f>'[1]Форма.8.1'!C32</f>
        <v>март</v>
      </c>
      <c r="D32" s="523">
        <f>'[1]Форма.8.1'!D32</f>
        <v>0</v>
      </c>
      <c r="E32" s="523">
        <f>'[1]Форма.8.1'!E32</f>
        <v>0</v>
      </c>
      <c r="F32" s="523">
        <f>'[1]Форма.8.1'!F32</f>
        <v>0</v>
      </c>
      <c r="G32" s="523">
        <f>'[1]Форма.8.1'!G32</f>
        <v>0</v>
      </c>
      <c r="H32" s="523">
        <f>'[1]Форма.8.1'!H32</f>
        <v>0</v>
      </c>
      <c r="I32" s="523">
        <f>'[1]Форма.8.1'!I32</f>
        <v>0</v>
      </c>
      <c r="J32" s="523">
        <f>'[1]Форма.8.1'!J32</f>
        <v>0</v>
      </c>
      <c r="K32" s="523">
        <f>'[1]Форма.8.1'!K32</f>
        <v>0</v>
      </c>
      <c r="L32" s="523">
        <f>'[1]Форма.8.1'!L32</f>
        <v>0</v>
      </c>
      <c r="M32" s="523">
        <f>'[1]Форма.8.1'!M32</f>
        <v>0</v>
      </c>
      <c r="N32" s="523">
        <f>'[1]Форма.8.1'!N32</f>
        <v>0</v>
      </c>
      <c r="O32" s="523">
        <f>'[1]Форма.8.1'!O32</f>
        <v>0</v>
      </c>
      <c r="P32" s="523">
        <f>'[1]Форма.8.1'!P32</f>
        <v>0</v>
      </c>
      <c r="Q32" s="524">
        <f>'[1]Форма.8.1'!Q32</f>
        <v>0</v>
      </c>
      <c r="R32" s="522"/>
      <c r="S32" s="522"/>
      <c r="T32" s="525">
        <f>'[1]Форма.8.1'!T32</f>
        <v>0</v>
      </c>
      <c r="U32" s="525">
        <f>'[1]Форма.8.1'!U32</f>
        <v>0</v>
      </c>
      <c r="V32" s="525">
        <f>'[1]Форма.8.1'!V32</f>
        <v>0</v>
      </c>
      <c r="W32" s="525">
        <f>'[1]Форма.8.1'!W32</f>
        <v>0</v>
      </c>
      <c r="X32" s="525">
        <f>'[1]Форма.8.1'!X32</f>
        <v>0</v>
      </c>
      <c r="Y32" s="525">
        <f>'[1]Форма.8.1'!Y32</f>
        <v>0</v>
      </c>
      <c r="Z32" s="525">
        <f>'[1]Форма.8.1'!Z32</f>
        <v>0</v>
      </c>
      <c r="AA32" s="525">
        <f>'[1]Форма.8.1'!AA32</f>
        <v>0</v>
      </c>
      <c r="AB32" s="526">
        <f>'[1]Форма.8.1'!AB32</f>
        <v>0</v>
      </c>
      <c r="AC32" s="525">
        <f>'[1]Форма.8.1'!AC32</f>
        <v>0</v>
      </c>
      <c r="AD32" s="525">
        <f>'[1]Форма.8.1'!AD32</f>
        <v>0</v>
      </c>
      <c r="AE32" s="526">
        <f>'[1]Форма.8.1'!AE32</f>
        <v>0</v>
      </c>
      <c r="AF32" s="522"/>
      <c r="AG32" s="522"/>
      <c r="AH32" s="527">
        <f>'[1]Форма.8.1'!AH32</f>
        <v>0</v>
      </c>
      <c r="AI32" s="527">
        <f>'[1]Форма.8.1'!AI32</f>
        <v>0</v>
      </c>
      <c r="AJ32" s="527">
        <f>'[1]Форма.8.1'!AJ32</f>
        <v>0</v>
      </c>
      <c r="AK32" s="528">
        <f>'[1]Форма.8.1'!AK32</f>
        <v>0</v>
      </c>
      <c r="AL32" s="528">
        <f>'[1]Форма.8.1'!AL32</f>
        <v>0</v>
      </c>
      <c r="AM32" s="528">
        <f>'[1]Форма.8.1'!AM32</f>
        <v>0</v>
      </c>
      <c r="AN32" s="528">
        <f>'[1]Форма.8.1'!AN32</f>
        <v>0</v>
      </c>
      <c r="AP32" s="473">
        <f t="shared" si="0"/>
        <v>0</v>
      </c>
      <c r="AR32" s="529"/>
      <c r="AS32" s="530"/>
    </row>
    <row r="33" spans="2:45" ht="38.25" customHeight="1" hidden="1">
      <c r="B33" s="523" t="str">
        <f>'[1]Форма.8.1'!B33</f>
        <v>3.1.</v>
      </c>
      <c r="C33" s="523" t="str">
        <f>'[1]Форма.8.1'!C33</f>
        <v>март</v>
      </c>
      <c r="D33" s="523">
        <f>'[1]Форма.8.1'!D33</f>
        <v>0</v>
      </c>
      <c r="E33" s="523">
        <f>'[1]Форма.8.1'!E33</f>
        <v>0</v>
      </c>
      <c r="F33" s="523">
        <f>'[1]Форма.8.1'!F33</f>
        <v>0</v>
      </c>
      <c r="G33" s="523">
        <f>'[1]Форма.8.1'!G33</f>
        <v>0</v>
      </c>
      <c r="H33" s="523">
        <f>'[1]Форма.8.1'!H33</f>
        <v>0</v>
      </c>
      <c r="I33" s="523">
        <f>'[1]Форма.8.1'!I33</f>
        <v>0</v>
      </c>
      <c r="J33" s="523">
        <f>'[1]Форма.8.1'!J33</f>
        <v>0</v>
      </c>
      <c r="K33" s="523">
        <f>'[1]Форма.8.1'!K33</f>
        <v>0</v>
      </c>
      <c r="L33" s="523">
        <f>'[1]Форма.8.1'!L33</f>
        <v>0</v>
      </c>
      <c r="M33" s="523">
        <f>'[1]Форма.8.1'!M33</f>
        <v>0</v>
      </c>
      <c r="N33" s="523">
        <f>'[1]Форма.8.1'!N33</f>
        <v>0</v>
      </c>
      <c r="O33" s="523">
        <f>'[1]Форма.8.1'!O33</f>
        <v>0</v>
      </c>
      <c r="P33" s="523">
        <f>'[1]Форма.8.1'!P33</f>
        <v>0</v>
      </c>
      <c r="Q33" s="524">
        <f>'[1]Форма.8.1'!Q33</f>
        <v>0</v>
      </c>
      <c r="R33" s="522"/>
      <c r="S33" s="522"/>
      <c r="T33" s="525">
        <f>'[1]Форма.8.1'!T33</f>
        <v>0</v>
      </c>
      <c r="U33" s="525">
        <f>'[1]Форма.8.1'!U33</f>
        <v>0</v>
      </c>
      <c r="V33" s="525">
        <f>'[1]Форма.8.1'!V33</f>
        <v>0</v>
      </c>
      <c r="W33" s="525">
        <f>'[1]Форма.8.1'!W33</f>
        <v>0</v>
      </c>
      <c r="X33" s="525">
        <f>'[1]Форма.8.1'!X33</f>
        <v>0</v>
      </c>
      <c r="Y33" s="525">
        <f>'[1]Форма.8.1'!Y33</f>
        <v>0</v>
      </c>
      <c r="Z33" s="525">
        <f>'[1]Форма.8.1'!Z33</f>
        <v>0</v>
      </c>
      <c r="AA33" s="525">
        <f>'[1]Форма.8.1'!AA33</f>
        <v>0</v>
      </c>
      <c r="AB33" s="526">
        <f>'[1]Форма.8.1'!AB33</f>
        <v>0</v>
      </c>
      <c r="AC33" s="525">
        <f>'[1]Форма.8.1'!AC33</f>
        <v>0</v>
      </c>
      <c r="AD33" s="525">
        <f>'[1]Форма.8.1'!AD33</f>
        <v>0</v>
      </c>
      <c r="AE33" s="526">
        <f>'[1]Форма.8.1'!AE33</f>
        <v>0</v>
      </c>
      <c r="AF33" s="522"/>
      <c r="AG33" s="522"/>
      <c r="AH33" s="527">
        <f>'[1]Форма.8.1'!AH33</f>
        <v>0</v>
      </c>
      <c r="AI33" s="527">
        <f>'[1]Форма.8.1'!AI33</f>
        <v>0</v>
      </c>
      <c r="AJ33" s="527">
        <f>'[1]Форма.8.1'!AJ33</f>
        <v>0</v>
      </c>
      <c r="AK33" s="528">
        <f>'[1]Форма.8.1'!AK33</f>
        <v>0</v>
      </c>
      <c r="AL33" s="528">
        <f>'[1]Форма.8.1'!AL33</f>
        <v>0</v>
      </c>
      <c r="AM33" s="528">
        <f>'[1]Форма.8.1'!AM33</f>
        <v>0</v>
      </c>
      <c r="AN33" s="528">
        <f>'[1]Форма.8.1'!AN33</f>
        <v>0</v>
      </c>
      <c r="AP33" s="473">
        <f t="shared" si="0"/>
        <v>0</v>
      </c>
      <c r="AR33" s="529"/>
      <c r="AS33" s="530"/>
    </row>
    <row r="34" spans="2:45" ht="15.75" hidden="1">
      <c r="B34" s="523" t="str">
        <f>'[1]Форма.8.1'!B34</f>
        <v>3.2.</v>
      </c>
      <c r="C34" s="523" t="str">
        <f>'[1]Форма.8.1'!C34</f>
        <v>март</v>
      </c>
      <c r="D34" s="523">
        <f>'[1]Форма.8.1'!D34</f>
        <v>0</v>
      </c>
      <c r="E34" s="523">
        <f>'[1]Форма.8.1'!E34</f>
        <v>0</v>
      </c>
      <c r="F34" s="523">
        <f>'[1]Форма.8.1'!F34</f>
        <v>0</v>
      </c>
      <c r="G34" s="523">
        <f>'[1]Форма.8.1'!G34</f>
        <v>0</v>
      </c>
      <c r="H34" s="523">
        <f>'[1]Форма.8.1'!H34</f>
        <v>0</v>
      </c>
      <c r="I34" s="523">
        <f>'[1]Форма.8.1'!I34</f>
        <v>0</v>
      </c>
      <c r="J34" s="523">
        <f>'[1]Форма.8.1'!J34</f>
        <v>0</v>
      </c>
      <c r="K34" s="523">
        <f>'[1]Форма.8.1'!K34</f>
        <v>0</v>
      </c>
      <c r="L34" s="523">
        <f>'[1]Форма.8.1'!L34</f>
        <v>0</v>
      </c>
      <c r="M34" s="523">
        <f>'[1]Форма.8.1'!M34</f>
        <v>0</v>
      </c>
      <c r="N34" s="523">
        <f>'[1]Форма.8.1'!N34</f>
        <v>0</v>
      </c>
      <c r="O34" s="523">
        <f>'[1]Форма.8.1'!O34</f>
        <v>0</v>
      </c>
      <c r="P34" s="523">
        <f>'[1]Форма.8.1'!P34</f>
        <v>0</v>
      </c>
      <c r="Q34" s="524">
        <f>'[1]Форма.8.1'!Q34</f>
        <v>0</v>
      </c>
      <c r="R34" s="522"/>
      <c r="S34" s="522"/>
      <c r="T34" s="525">
        <f>'[1]Форма.8.1'!T34</f>
        <v>0</v>
      </c>
      <c r="U34" s="525">
        <f>'[1]Форма.8.1'!U34</f>
        <v>0</v>
      </c>
      <c r="V34" s="525">
        <f>'[1]Форма.8.1'!V34</f>
        <v>0</v>
      </c>
      <c r="W34" s="525">
        <f>'[1]Форма.8.1'!W34</f>
        <v>0</v>
      </c>
      <c r="X34" s="525">
        <f>'[1]Форма.8.1'!X34</f>
        <v>0</v>
      </c>
      <c r="Y34" s="525">
        <f>'[1]Форма.8.1'!Y34</f>
        <v>0</v>
      </c>
      <c r="Z34" s="525">
        <f>'[1]Форма.8.1'!Z34</f>
        <v>0</v>
      </c>
      <c r="AA34" s="525">
        <f>'[1]Форма.8.1'!AA34</f>
        <v>0</v>
      </c>
      <c r="AB34" s="526">
        <f>'[1]Форма.8.1'!AB34</f>
        <v>0</v>
      </c>
      <c r="AC34" s="525">
        <f>'[1]Форма.8.1'!AC34</f>
        <v>0</v>
      </c>
      <c r="AD34" s="525">
        <f>'[1]Форма.8.1'!AD34</f>
        <v>0</v>
      </c>
      <c r="AE34" s="526">
        <f>'[1]Форма.8.1'!AE34</f>
        <v>0</v>
      </c>
      <c r="AF34" s="522"/>
      <c r="AG34" s="522"/>
      <c r="AH34" s="527">
        <f>'[1]Форма.8.1'!AH34</f>
        <v>0</v>
      </c>
      <c r="AI34" s="527">
        <f>'[1]Форма.8.1'!AI34</f>
        <v>0</v>
      </c>
      <c r="AJ34" s="527">
        <f>'[1]Форма.8.1'!AJ34</f>
        <v>0</v>
      </c>
      <c r="AK34" s="528">
        <f>'[1]Форма.8.1'!AK34</f>
        <v>0</v>
      </c>
      <c r="AL34" s="528">
        <f>'[1]Форма.8.1'!AL34</f>
        <v>0</v>
      </c>
      <c r="AM34" s="528">
        <f>'[1]Форма.8.1'!AM34</f>
        <v>0</v>
      </c>
      <c r="AN34" s="528">
        <f>'[1]Форма.8.1'!AN34</f>
        <v>0</v>
      </c>
      <c r="AP34" s="473">
        <f t="shared" si="0"/>
        <v>0</v>
      </c>
      <c r="AR34" s="529"/>
      <c r="AS34" s="530"/>
    </row>
    <row r="35" spans="2:45" ht="15.75" hidden="1">
      <c r="B35" s="523" t="str">
        <f>'[1]Форма.8.1'!B35</f>
        <v>3.3.</v>
      </c>
      <c r="C35" s="523" t="str">
        <f>'[1]Форма.8.1'!C35</f>
        <v>март</v>
      </c>
      <c r="D35" s="523">
        <f>'[1]Форма.8.1'!D35</f>
        <v>0</v>
      </c>
      <c r="E35" s="523">
        <f>'[1]Форма.8.1'!E35</f>
        <v>0</v>
      </c>
      <c r="F35" s="523">
        <f>'[1]Форма.8.1'!F35</f>
        <v>0</v>
      </c>
      <c r="G35" s="523">
        <f>'[1]Форма.8.1'!G35</f>
        <v>0</v>
      </c>
      <c r="H35" s="523">
        <f>'[1]Форма.8.1'!H35</f>
        <v>0</v>
      </c>
      <c r="I35" s="523">
        <f>'[1]Форма.8.1'!I35</f>
        <v>0</v>
      </c>
      <c r="J35" s="523">
        <f>'[1]Форма.8.1'!J35</f>
        <v>0</v>
      </c>
      <c r="K35" s="523">
        <f>'[1]Форма.8.1'!K35</f>
        <v>0</v>
      </c>
      <c r="L35" s="523">
        <f>'[1]Форма.8.1'!L35</f>
        <v>0</v>
      </c>
      <c r="M35" s="523">
        <f>'[1]Форма.8.1'!M35</f>
        <v>0</v>
      </c>
      <c r="N35" s="523">
        <f>'[1]Форма.8.1'!N35</f>
        <v>0</v>
      </c>
      <c r="O35" s="523">
        <f>'[1]Форма.8.1'!O35</f>
        <v>0</v>
      </c>
      <c r="P35" s="523">
        <f>'[1]Форма.8.1'!P35</f>
        <v>0</v>
      </c>
      <c r="Q35" s="524">
        <f>'[1]Форма.8.1'!Q35</f>
        <v>0</v>
      </c>
      <c r="R35" s="522"/>
      <c r="S35" s="522"/>
      <c r="T35" s="525">
        <f>'[1]Форма.8.1'!T35</f>
        <v>0</v>
      </c>
      <c r="U35" s="525">
        <f>'[1]Форма.8.1'!U35</f>
        <v>0</v>
      </c>
      <c r="V35" s="525">
        <f>'[1]Форма.8.1'!V35</f>
        <v>0</v>
      </c>
      <c r="W35" s="525">
        <f>'[1]Форма.8.1'!W35</f>
        <v>0</v>
      </c>
      <c r="X35" s="525">
        <f>'[1]Форма.8.1'!X35</f>
        <v>0</v>
      </c>
      <c r="Y35" s="525">
        <f>'[1]Форма.8.1'!Y35</f>
        <v>0</v>
      </c>
      <c r="Z35" s="525">
        <f>'[1]Форма.8.1'!Z35</f>
        <v>0</v>
      </c>
      <c r="AA35" s="525">
        <f>'[1]Форма.8.1'!AA35</f>
        <v>0</v>
      </c>
      <c r="AB35" s="526">
        <f>'[1]Форма.8.1'!AB35</f>
        <v>0</v>
      </c>
      <c r="AC35" s="525">
        <f>'[1]Форма.8.1'!AC35</f>
        <v>0</v>
      </c>
      <c r="AD35" s="525">
        <f>'[1]Форма.8.1'!AD35</f>
        <v>0</v>
      </c>
      <c r="AE35" s="526">
        <f>'[1]Форма.8.1'!AE35</f>
        <v>0</v>
      </c>
      <c r="AF35" s="522"/>
      <c r="AG35" s="522"/>
      <c r="AH35" s="527">
        <f>'[1]Форма.8.1'!AH35</f>
        <v>0</v>
      </c>
      <c r="AI35" s="527">
        <f>'[1]Форма.8.1'!AI35</f>
        <v>0</v>
      </c>
      <c r="AJ35" s="527">
        <f>'[1]Форма.8.1'!AJ35</f>
        <v>0</v>
      </c>
      <c r="AK35" s="528">
        <f>'[1]Форма.8.1'!AK35</f>
        <v>0</v>
      </c>
      <c r="AL35" s="528">
        <f>'[1]Форма.8.1'!AL35</f>
        <v>0</v>
      </c>
      <c r="AM35" s="528">
        <f>'[1]Форма.8.1'!AM35</f>
        <v>0</v>
      </c>
      <c r="AN35" s="528">
        <f>'[1]Форма.8.1'!AN35</f>
        <v>0</v>
      </c>
      <c r="AP35" s="473">
        <f t="shared" si="0"/>
        <v>0</v>
      </c>
      <c r="AR35" s="529"/>
      <c r="AS35" s="530"/>
    </row>
    <row r="36" spans="2:45" ht="15.75" hidden="1">
      <c r="B36" s="523" t="str">
        <f>'[1]Форма.8.1'!B36</f>
        <v>3.4.</v>
      </c>
      <c r="C36" s="523" t="str">
        <f>'[1]Форма.8.1'!C36</f>
        <v>март</v>
      </c>
      <c r="D36" s="523">
        <f>'[1]Форма.8.1'!D36</f>
        <v>0</v>
      </c>
      <c r="E36" s="523">
        <f>'[1]Форма.8.1'!E36</f>
        <v>0</v>
      </c>
      <c r="F36" s="523">
        <f>'[1]Форма.8.1'!F36</f>
        <v>0</v>
      </c>
      <c r="G36" s="523">
        <f>'[1]Форма.8.1'!G36</f>
        <v>0</v>
      </c>
      <c r="H36" s="523">
        <f>'[1]Форма.8.1'!H36</f>
        <v>0</v>
      </c>
      <c r="I36" s="523">
        <f>'[1]Форма.8.1'!I36</f>
        <v>0</v>
      </c>
      <c r="J36" s="523">
        <f>'[1]Форма.8.1'!J36</f>
        <v>0</v>
      </c>
      <c r="K36" s="523">
        <f>'[1]Форма.8.1'!K36</f>
        <v>0</v>
      </c>
      <c r="L36" s="523">
        <f>'[1]Форма.8.1'!L36</f>
        <v>0</v>
      </c>
      <c r="M36" s="523">
        <f>'[1]Форма.8.1'!M36</f>
        <v>0</v>
      </c>
      <c r="N36" s="523">
        <f>'[1]Форма.8.1'!N36</f>
        <v>0</v>
      </c>
      <c r="O36" s="523">
        <f>'[1]Форма.8.1'!O36</f>
        <v>0</v>
      </c>
      <c r="P36" s="523">
        <f>'[1]Форма.8.1'!P36</f>
        <v>0</v>
      </c>
      <c r="Q36" s="524">
        <f>'[1]Форма.8.1'!Q36</f>
        <v>0</v>
      </c>
      <c r="R36" s="522"/>
      <c r="S36" s="522"/>
      <c r="T36" s="525">
        <f>'[1]Форма.8.1'!T36</f>
        <v>0</v>
      </c>
      <c r="U36" s="525">
        <f>'[1]Форма.8.1'!U36</f>
        <v>0</v>
      </c>
      <c r="V36" s="525">
        <f>'[1]Форма.8.1'!V36</f>
        <v>0</v>
      </c>
      <c r="W36" s="525">
        <f>'[1]Форма.8.1'!W36</f>
        <v>0</v>
      </c>
      <c r="X36" s="525">
        <f>'[1]Форма.8.1'!X36</f>
        <v>0</v>
      </c>
      <c r="Y36" s="525">
        <f>'[1]Форма.8.1'!Y36</f>
        <v>0</v>
      </c>
      <c r="Z36" s="525">
        <f>'[1]Форма.8.1'!Z36</f>
        <v>0</v>
      </c>
      <c r="AA36" s="525">
        <f>'[1]Форма.8.1'!AA36</f>
        <v>0</v>
      </c>
      <c r="AB36" s="526">
        <f>'[1]Форма.8.1'!AB36</f>
        <v>0</v>
      </c>
      <c r="AC36" s="525">
        <f>'[1]Форма.8.1'!AC36</f>
        <v>0</v>
      </c>
      <c r="AD36" s="525">
        <f>'[1]Форма.8.1'!AD36</f>
        <v>0</v>
      </c>
      <c r="AE36" s="526">
        <f>'[1]Форма.8.1'!AE36</f>
        <v>0</v>
      </c>
      <c r="AF36" s="522"/>
      <c r="AG36" s="522"/>
      <c r="AH36" s="527">
        <f>'[1]Форма.8.1'!AH36</f>
        <v>0</v>
      </c>
      <c r="AI36" s="527">
        <f>'[1]Форма.8.1'!AI36</f>
        <v>0</v>
      </c>
      <c r="AJ36" s="527">
        <f>'[1]Форма.8.1'!AJ36</f>
        <v>0</v>
      </c>
      <c r="AK36" s="528">
        <f>'[1]Форма.8.1'!AK36</f>
        <v>0</v>
      </c>
      <c r="AL36" s="528">
        <f>'[1]Форма.8.1'!AL36</f>
        <v>0</v>
      </c>
      <c r="AM36" s="528">
        <f>'[1]Форма.8.1'!AM36</f>
        <v>0</v>
      </c>
      <c r="AN36" s="528">
        <f>'[1]Форма.8.1'!AN36</f>
        <v>0</v>
      </c>
      <c r="AP36" s="473">
        <f t="shared" si="0"/>
        <v>0</v>
      </c>
      <c r="AR36" s="529"/>
      <c r="AS36" s="530"/>
    </row>
    <row r="37" spans="2:45" ht="15.75" hidden="1">
      <c r="B37" s="523" t="str">
        <f>'[1]Форма.8.1'!B37</f>
        <v>3.5.</v>
      </c>
      <c r="C37" s="523" t="str">
        <f>'[1]Форма.8.1'!C37</f>
        <v>март</v>
      </c>
      <c r="D37" s="523">
        <f>'[1]Форма.8.1'!D37</f>
        <v>0</v>
      </c>
      <c r="E37" s="523">
        <f>'[1]Форма.8.1'!E37</f>
        <v>0</v>
      </c>
      <c r="F37" s="523">
        <f>'[1]Форма.8.1'!F37</f>
        <v>0</v>
      </c>
      <c r="G37" s="523">
        <f>'[1]Форма.8.1'!G37</f>
        <v>0</v>
      </c>
      <c r="H37" s="523">
        <f>'[1]Форма.8.1'!H37</f>
        <v>0</v>
      </c>
      <c r="I37" s="523">
        <f>'[1]Форма.8.1'!I37</f>
        <v>0</v>
      </c>
      <c r="J37" s="523">
        <f>'[1]Форма.8.1'!J37</f>
        <v>0</v>
      </c>
      <c r="K37" s="523">
        <f>'[1]Форма.8.1'!K37</f>
        <v>0</v>
      </c>
      <c r="L37" s="523">
        <f>'[1]Форма.8.1'!L37</f>
        <v>0</v>
      </c>
      <c r="M37" s="523">
        <f>'[1]Форма.8.1'!M37</f>
        <v>0</v>
      </c>
      <c r="N37" s="523">
        <f>'[1]Форма.8.1'!N37</f>
        <v>0</v>
      </c>
      <c r="O37" s="523">
        <f>'[1]Форма.8.1'!O37</f>
        <v>0</v>
      </c>
      <c r="P37" s="523">
        <f>'[1]Форма.8.1'!P37</f>
        <v>0</v>
      </c>
      <c r="Q37" s="524">
        <f>'[1]Форма.8.1'!Q37</f>
        <v>0</v>
      </c>
      <c r="R37" s="522"/>
      <c r="S37" s="522"/>
      <c r="T37" s="525">
        <f>'[1]Форма.8.1'!T37</f>
        <v>0</v>
      </c>
      <c r="U37" s="525">
        <f>'[1]Форма.8.1'!U37</f>
        <v>0</v>
      </c>
      <c r="V37" s="525">
        <f>'[1]Форма.8.1'!V37</f>
        <v>0</v>
      </c>
      <c r="W37" s="525">
        <f>'[1]Форма.8.1'!W37</f>
        <v>0</v>
      </c>
      <c r="X37" s="525">
        <f>'[1]Форма.8.1'!X37</f>
        <v>0</v>
      </c>
      <c r="Y37" s="525">
        <f>'[1]Форма.8.1'!Y37</f>
        <v>0</v>
      </c>
      <c r="Z37" s="525">
        <f>'[1]Форма.8.1'!Z37</f>
        <v>0</v>
      </c>
      <c r="AA37" s="525">
        <f>'[1]Форма.8.1'!AA37</f>
        <v>0</v>
      </c>
      <c r="AB37" s="526">
        <f>'[1]Форма.8.1'!AB37</f>
        <v>0</v>
      </c>
      <c r="AC37" s="525">
        <f>'[1]Форма.8.1'!AC37</f>
        <v>0</v>
      </c>
      <c r="AD37" s="525">
        <f>'[1]Форма.8.1'!AD37</f>
        <v>0</v>
      </c>
      <c r="AE37" s="526">
        <f>'[1]Форма.8.1'!AE37</f>
        <v>0</v>
      </c>
      <c r="AF37" s="522"/>
      <c r="AG37" s="522"/>
      <c r="AH37" s="527">
        <f>'[1]Форма.8.1'!AH37</f>
        <v>0</v>
      </c>
      <c r="AI37" s="527">
        <f>'[1]Форма.8.1'!AI37</f>
        <v>0</v>
      </c>
      <c r="AJ37" s="527">
        <f>'[1]Форма.8.1'!AJ37</f>
        <v>0</v>
      </c>
      <c r="AK37" s="528">
        <f>'[1]Форма.8.1'!AK37</f>
        <v>0</v>
      </c>
      <c r="AL37" s="528">
        <f>'[1]Форма.8.1'!AL37</f>
        <v>0</v>
      </c>
      <c r="AM37" s="528">
        <f>'[1]Форма.8.1'!AM37</f>
        <v>0</v>
      </c>
      <c r="AN37" s="528">
        <f>'[1]Форма.8.1'!AN37</f>
        <v>0</v>
      </c>
      <c r="AP37" s="473">
        <f t="shared" si="0"/>
        <v>0</v>
      </c>
      <c r="AR37" s="529"/>
      <c r="AS37" s="530"/>
    </row>
    <row r="38" spans="2:45" ht="15.75" hidden="1">
      <c r="B38" s="523" t="str">
        <f>'[1]Форма.8.1'!B38</f>
        <v>3.6.</v>
      </c>
      <c r="C38" s="523" t="str">
        <f>'[1]Форма.8.1'!C38</f>
        <v>март</v>
      </c>
      <c r="D38" s="523">
        <f>'[1]Форма.8.1'!D38</f>
        <v>0</v>
      </c>
      <c r="E38" s="523">
        <f>'[1]Форма.8.1'!E38</f>
        <v>0</v>
      </c>
      <c r="F38" s="523">
        <f>'[1]Форма.8.1'!F38</f>
        <v>0</v>
      </c>
      <c r="G38" s="523">
        <f>'[1]Форма.8.1'!G38</f>
        <v>0</v>
      </c>
      <c r="H38" s="523">
        <f>'[1]Форма.8.1'!H38</f>
        <v>0</v>
      </c>
      <c r="I38" s="523">
        <f>'[1]Форма.8.1'!I38</f>
        <v>0</v>
      </c>
      <c r="J38" s="523">
        <f>'[1]Форма.8.1'!J38</f>
        <v>0</v>
      </c>
      <c r="K38" s="523">
        <f>'[1]Форма.8.1'!K38</f>
        <v>0</v>
      </c>
      <c r="L38" s="523">
        <f>'[1]Форма.8.1'!L38</f>
        <v>0</v>
      </c>
      <c r="M38" s="523">
        <f>'[1]Форма.8.1'!M38</f>
        <v>0</v>
      </c>
      <c r="N38" s="523">
        <f>'[1]Форма.8.1'!N38</f>
        <v>0</v>
      </c>
      <c r="O38" s="523">
        <f>'[1]Форма.8.1'!O38</f>
        <v>0</v>
      </c>
      <c r="P38" s="523">
        <f>'[1]Форма.8.1'!P38</f>
        <v>0</v>
      </c>
      <c r="Q38" s="524">
        <f>'[1]Форма.8.1'!Q38</f>
        <v>0</v>
      </c>
      <c r="R38" s="522"/>
      <c r="S38" s="522"/>
      <c r="T38" s="525">
        <f>'[1]Форма.8.1'!T38</f>
        <v>0</v>
      </c>
      <c r="U38" s="525">
        <f>'[1]Форма.8.1'!U38</f>
        <v>0</v>
      </c>
      <c r="V38" s="525">
        <f>'[1]Форма.8.1'!V38</f>
        <v>0</v>
      </c>
      <c r="W38" s="525">
        <f>'[1]Форма.8.1'!W38</f>
        <v>0</v>
      </c>
      <c r="X38" s="525">
        <f>'[1]Форма.8.1'!X38</f>
        <v>0</v>
      </c>
      <c r="Y38" s="525">
        <f>'[1]Форма.8.1'!Y38</f>
        <v>0</v>
      </c>
      <c r="Z38" s="525">
        <f>'[1]Форма.8.1'!Z38</f>
        <v>0</v>
      </c>
      <c r="AA38" s="525">
        <f>'[1]Форма.8.1'!AA38</f>
        <v>0</v>
      </c>
      <c r="AB38" s="526">
        <f>'[1]Форма.8.1'!AB38</f>
        <v>0</v>
      </c>
      <c r="AC38" s="525">
        <f>'[1]Форма.8.1'!AC38</f>
        <v>0</v>
      </c>
      <c r="AD38" s="525">
        <f>'[1]Форма.8.1'!AD38</f>
        <v>0</v>
      </c>
      <c r="AE38" s="526">
        <f>'[1]Форма.8.1'!AE38</f>
        <v>0</v>
      </c>
      <c r="AF38" s="522"/>
      <c r="AG38" s="522"/>
      <c r="AH38" s="527">
        <f>'[1]Форма.8.1'!AH38</f>
        <v>0</v>
      </c>
      <c r="AI38" s="527">
        <f>'[1]Форма.8.1'!AI38</f>
        <v>0</v>
      </c>
      <c r="AJ38" s="527">
        <f>'[1]Форма.8.1'!AJ38</f>
        <v>0</v>
      </c>
      <c r="AK38" s="528">
        <f>'[1]Форма.8.1'!AK38</f>
        <v>0</v>
      </c>
      <c r="AL38" s="528">
        <f>'[1]Форма.8.1'!AL38</f>
        <v>0</v>
      </c>
      <c r="AM38" s="528">
        <f>'[1]Форма.8.1'!AM38</f>
        <v>0</v>
      </c>
      <c r="AN38" s="528">
        <f>'[1]Форма.8.1'!AN38</f>
        <v>0</v>
      </c>
      <c r="AP38" s="473">
        <f t="shared" si="0"/>
        <v>0</v>
      </c>
      <c r="AR38" s="529"/>
      <c r="AS38" s="530"/>
    </row>
    <row r="39" spans="2:45" ht="15.75" hidden="1">
      <c r="B39" s="523" t="str">
        <f>'[1]Форма.8.1'!B39</f>
        <v>3.7.</v>
      </c>
      <c r="C39" s="523" t="str">
        <f>'[1]Форма.8.1'!C39</f>
        <v>март</v>
      </c>
      <c r="D39" s="523">
        <f>'[1]Форма.8.1'!D39</f>
        <v>0</v>
      </c>
      <c r="E39" s="523">
        <f>'[1]Форма.8.1'!E39</f>
        <v>0</v>
      </c>
      <c r="F39" s="523">
        <f>'[1]Форма.8.1'!F39</f>
        <v>0</v>
      </c>
      <c r="G39" s="523">
        <f>'[1]Форма.8.1'!G39</f>
        <v>0</v>
      </c>
      <c r="H39" s="523">
        <f>'[1]Форма.8.1'!H39</f>
        <v>0</v>
      </c>
      <c r="I39" s="523">
        <f>'[1]Форма.8.1'!I39</f>
        <v>0</v>
      </c>
      <c r="J39" s="523">
        <f>'[1]Форма.8.1'!J39</f>
        <v>0</v>
      </c>
      <c r="K39" s="523">
        <f>'[1]Форма.8.1'!K39</f>
        <v>0</v>
      </c>
      <c r="L39" s="523">
        <f>'[1]Форма.8.1'!L39</f>
        <v>0</v>
      </c>
      <c r="M39" s="523">
        <f>'[1]Форма.8.1'!M39</f>
        <v>0</v>
      </c>
      <c r="N39" s="523">
        <f>'[1]Форма.8.1'!N39</f>
        <v>0</v>
      </c>
      <c r="O39" s="523">
        <f>'[1]Форма.8.1'!O39</f>
        <v>0</v>
      </c>
      <c r="P39" s="523">
        <f>'[1]Форма.8.1'!P39</f>
        <v>0</v>
      </c>
      <c r="Q39" s="524">
        <f>'[1]Форма.8.1'!Q39</f>
        <v>0</v>
      </c>
      <c r="R39" s="522"/>
      <c r="S39" s="522"/>
      <c r="T39" s="525">
        <f>'[1]Форма.8.1'!T39</f>
        <v>0</v>
      </c>
      <c r="U39" s="525">
        <f>'[1]Форма.8.1'!U39</f>
        <v>0</v>
      </c>
      <c r="V39" s="525">
        <f>'[1]Форма.8.1'!V39</f>
        <v>0</v>
      </c>
      <c r="W39" s="525">
        <f>'[1]Форма.8.1'!W39</f>
        <v>0</v>
      </c>
      <c r="X39" s="525">
        <f>'[1]Форма.8.1'!X39</f>
        <v>0</v>
      </c>
      <c r="Y39" s="525">
        <f>'[1]Форма.8.1'!Y39</f>
        <v>0</v>
      </c>
      <c r="Z39" s="525">
        <f>'[1]Форма.8.1'!Z39</f>
        <v>0</v>
      </c>
      <c r="AA39" s="525">
        <f>'[1]Форма.8.1'!AA39</f>
        <v>0</v>
      </c>
      <c r="AB39" s="526">
        <f>'[1]Форма.8.1'!AB39</f>
        <v>0</v>
      </c>
      <c r="AC39" s="525">
        <f>'[1]Форма.8.1'!AC39</f>
        <v>0</v>
      </c>
      <c r="AD39" s="525">
        <f>'[1]Форма.8.1'!AD39</f>
        <v>0</v>
      </c>
      <c r="AE39" s="526">
        <f>'[1]Форма.8.1'!AE39</f>
        <v>0</v>
      </c>
      <c r="AF39" s="522"/>
      <c r="AG39" s="522"/>
      <c r="AH39" s="527">
        <f>'[1]Форма.8.1'!AH39</f>
        <v>0</v>
      </c>
      <c r="AI39" s="527">
        <f>'[1]Форма.8.1'!AI39</f>
        <v>0</v>
      </c>
      <c r="AJ39" s="527">
        <f>'[1]Форма.8.1'!AJ39</f>
        <v>0</v>
      </c>
      <c r="AK39" s="528">
        <f>'[1]Форма.8.1'!AK39</f>
        <v>0</v>
      </c>
      <c r="AL39" s="528">
        <f>'[1]Форма.8.1'!AL39</f>
        <v>0</v>
      </c>
      <c r="AM39" s="528">
        <f>'[1]Форма.8.1'!AM39</f>
        <v>0</v>
      </c>
      <c r="AN39" s="528">
        <f>'[1]Форма.8.1'!AN39</f>
        <v>0</v>
      </c>
      <c r="AP39" s="473">
        <f t="shared" si="0"/>
        <v>0</v>
      </c>
      <c r="AR39" s="529"/>
      <c r="AS39" s="530"/>
    </row>
    <row r="40" spans="2:45" ht="15.75" hidden="1">
      <c r="B40" s="523" t="str">
        <f>'[1]Форма.8.1'!B40</f>
        <v>3.8.</v>
      </c>
      <c r="C40" s="523" t="str">
        <f>'[1]Форма.8.1'!C40</f>
        <v>март</v>
      </c>
      <c r="D40" s="523">
        <f>'[1]Форма.8.1'!D40</f>
        <v>0</v>
      </c>
      <c r="E40" s="523">
        <f>'[1]Форма.8.1'!E40</f>
        <v>0</v>
      </c>
      <c r="F40" s="523">
        <f>'[1]Форма.8.1'!F40</f>
        <v>0</v>
      </c>
      <c r="G40" s="523">
        <f>'[1]Форма.8.1'!G40</f>
        <v>0</v>
      </c>
      <c r="H40" s="523">
        <f>'[1]Форма.8.1'!H40</f>
        <v>0</v>
      </c>
      <c r="I40" s="523">
        <f>'[1]Форма.8.1'!I40</f>
        <v>0</v>
      </c>
      <c r="J40" s="523">
        <f>'[1]Форма.8.1'!J40</f>
        <v>0</v>
      </c>
      <c r="K40" s="523">
        <f>'[1]Форма.8.1'!K40</f>
        <v>0</v>
      </c>
      <c r="L40" s="523">
        <f>'[1]Форма.8.1'!L40</f>
        <v>0</v>
      </c>
      <c r="M40" s="523">
        <f>'[1]Форма.8.1'!M40</f>
        <v>0</v>
      </c>
      <c r="N40" s="523">
        <f>'[1]Форма.8.1'!N40</f>
        <v>0</v>
      </c>
      <c r="O40" s="523">
        <f>'[1]Форма.8.1'!O40</f>
        <v>0</v>
      </c>
      <c r="P40" s="523">
        <f>'[1]Форма.8.1'!P40</f>
        <v>0</v>
      </c>
      <c r="Q40" s="524">
        <f>'[1]Форма.8.1'!Q40</f>
        <v>0</v>
      </c>
      <c r="R40" s="522"/>
      <c r="S40" s="522"/>
      <c r="T40" s="525">
        <f>'[1]Форма.8.1'!T40</f>
        <v>0</v>
      </c>
      <c r="U40" s="525">
        <f>'[1]Форма.8.1'!U40</f>
        <v>0</v>
      </c>
      <c r="V40" s="525">
        <f>'[1]Форма.8.1'!V40</f>
        <v>0</v>
      </c>
      <c r="W40" s="525">
        <f>'[1]Форма.8.1'!W40</f>
        <v>0</v>
      </c>
      <c r="X40" s="525">
        <f>'[1]Форма.8.1'!X40</f>
        <v>0</v>
      </c>
      <c r="Y40" s="525">
        <f>'[1]Форма.8.1'!Y40</f>
        <v>0</v>
      </c>
      <c r="Z40" s="525">
        <f>'[1]Форма.8.1'!Z40</f>
        <v>0</v>
      </c>
      <c r="AA40" s="525">
        <f>'[1]Форма.8.1'!AA40</f>
        <v>0</v>
      </c>
      <c r="AB40" s="526">
        <f>'[1]Форма.8.1'!AB40</f>
        <v>0</v>
      </c>
      <c r="AC40" s="525">
        <f>'[1]Форма.8.1'!AC40</f>
        <v>0</v>
      </c>
      <c r="AD40" s="525">
        <f>'[1]Форма.8.1'!AD40</f>
        <v>0</v>
      </c>
      <c r="AE40" s="526">
        <f>'[1]Форма.8.1'!AE40</f>
        <v>0</v>
      </c>
      <c r="AF40" s="522"/>
      <c r="AG40" s="522"/>
      <c r="AH40" s="527">
        <f>'[1]Форма.8.1'!AH40</f>
        <v>0</v>
      </c>
      <c r="AI40" s="527">
        <f>'[1]Форма.8.1'!AI40</f>
        <v>0</v>
      </c>
      <c r="AJ40" s="527">
        <f>'[1]Форма.8.1'!AJ40</f>
        <v>0</v>
      </c>
      <c r="AK40" s="528">
        <f>'[1]Форма.8.1'!AK40</f>
        <v>0</v>
      </c>
      <c r="AL40" s="528">
        <f>'[1]Форма.8.1'!AL40</f>
        <v>0</v>
      </c>
      <c r="AM40" s="528">
        <f>'[1]Форма.8.1'!AM40</f>
        <v>0</v>
      </c>
      <c r="AN40" s="528">
        <f>'[1]Форма.8.1'!AN40</f>
        <v>0</v>
      </c>
      <c r="AP40" s="473">
        <f t="shared" si="0"/>
        <v>0</v>
      </c>
      <c r="AR40" s="529"/>
      <c r="AS40" s="530"/>
    </row>
    <row r="41" spans="2:45" ht="15.75" hidden="1">
      <c r="B41" s="523" t="str">
        <f>'[1]Форма.8.1'!B41</f>
        <v>3.9.</v>
      </c>
      <c r="C41" s="523" t="str">
        <f>'[1]Форма.8.1'!C41</f>
        <v>март</v>
      </c>
      <c r="D41" s="523">
        <f>'[1]Форма.8.1'!D41</f>
        <v>0</v>
      </c>
      <c r="E41" s="523">
        <f>'[1]Форма.8.1'!E41</f>
        <v>0</v>
      </c>
      <c r="F41" s="523">
        <f>'[1]Форма.8.1'!F41</f>
        <v>0</v>
      </c>
      <c r="G41" s="523">
        <f>'[1]Форма.8.1'!G41</f>
        <v>0</v>
      </c>
      <c r="H41" s="523">
        <f>'[1]Форма.8.1'!H41</f>
        <v>0</v>
      </c>
      <c r="I41" s="523">
        <f>'[1]Форма.8.1'!I41</f>
        <v>0</v>
      </c>
      <c r="J41" s="523">
        <f>'[1]Форма.8.1'!J41</f>
        <v>0</v>
      </c>
      <c r="K41" s="523">
        <f>'[1]Форма.8.1'!K41</f>
        <v>0</v>
      </c>
      <c r="L41" s="523">
        <f>'[1]Форма.8.1'!L41</f>
        <v>0</v>
      </c>
      <c r="M41" s="523">
        <f>'[1]Форма.8.1'!M41</f>
        <v>0</v>
      </c>
      <c r="N41" s="523">
        <f>'[1]Форма.8.1'!N41</f>
        <v>0</v>
      </c>
      <c r="O41" s="523">
        <f>'[1]Форма.8.1'!O41</f>
        <v>0</v>
      </c>
      <c r="P41" s="523">
        <f>'[1]Форма.8.1'!P41</f>
        <v>0</v>
      </c>
      <c r="Q41" s="524">
        <f>'[1]Форма.8.1'!Q41</f>
        <v>0</v>
      </c>
      <c r="R41" s="522"/>
      <c r="S41" s="522"/>
      <c r="T41" s="525">
        <f>'[1]Форма.8.1'!T41</f>
        <v>0</v>
      </c>
      <c r="U41" s="525">
        <f>'[1]Форма.8.1'!U41</f>
        <v>0</v>
      </c>
      <c r="V41" s="525">
        <f>'[1]Форма.8.1'!V41</f>
        <v>0</v>
      </c>
      <c r="W41" s="525">
        <f>'[1]Форма.8.1'!W41</f>
        <v>0</v>
      </c>
      <c r="X41" s="525">
        <f>'[1]Форма.8.1'!X41</f>
        <v>0</v>
      </c>
      <c r="Y41" s="525">
        <f>'[1]Форма.8.1'!Y41</f>
        <v>0</v>
      </c>
      <c r="Z41" s="525">
        <f>'[1]Форма.8.1'!Z41</f>
        <v>0</v>
      </c>
      <c r="AA41" s="525">
        <f>'[1]Форма.8.1'!AA41</f>
        <v>0</v>
      </c>
      <c r="AB41" s="526">
        <f>'[1]Форма.8.1'!AB41</f>
        <v>0</v>
      </c>
      <c r="AC41" s="525">
        <f>'[1]Форма.8.1'!AC41</f>
        <v>0</v>
      </c>
      <c r="AD41" s="525">
        <f>'[1]Форма.8.1'!AD41</f>
        <v>0</v>
      </c>
      <c r="AE41" s="526">
        <f>'[1]Форма.8.1'!AE41</f>
        <v>0</v>
      </c>
      <c r="AF41" s="522"/>
      <c r="AG41" s="522"/>
      <c r="AH41" s="527">
        <f>'[1]Форма.8.1'!AH41</f>
        <v>0</v>
      </c>
      <c r="AI41" s="527">
        <f>'[1]Форма.8.1'!AI41</f>
        <v>0</v>
      </c>
      <c r="AJ41" s="527">
        <f>'[1]Форма.8.1'!AJ41</f>
        <v>0</v>
      </c>
      <c r="AK41" s="528">
        <f>'[1]Форма.8.1'!AK41</f>
        <v>0</v>
      </c>
      <c r="AL41" s="528">
        <f>'[1]Форма.8.1'!AL41</f>
        <v>0</v>
      </c>
      <c r="AM41" s="528">
        <f>'[1]Форма.8.1'!AM41</f>
        <v>0</v>
      </c>
      <c r="AN41" s="528">
        <f>'[1]Форма.8.1'!AN41</f>
        <v>0</v>
      </c>
      <c r="AP41" s="473">
        <f t="shared" si="0"/>
        <v>0</v>
      </c>
      <c r="AR41" s="529"/>
      <c r="AS41" s="530"/>
    </row>
    <row r="42" spans="2:45" ht="15.75" hidden="1">
      <c r="B42" s="523" t="str">
        <f>'[1]Форма.8.1'!B42</f>
        <v>4.</v>
      </c>
      <c r="C42" s="523" t="str">
        <f>'[1]Форма.8.1'!C42</f>
        <v>апрель</v>
      </c>
      <c r="D42" s="523">
        <f>'[1]Форма.8.1'!D42</f>
        <v>0</v>
      </c>
      <c r="E42" s="523">
        <f>'[1]Форма.8.1'!E42</f>
        <v>0</v>
      </c>
      <c r="F42" s="523">
        <f>'[1]Форма.8.1'!F42</f>
        <v>0</v>
      </c>
      <c r="G42" s="523">
        <f>'[1]Форма.8.1'!G42</f>
        <v>0</v>
      </c>
      <c r="H42" s="523">
        <f>'[1]Форма.8.1'!H42</f>
        <v>0</v>
      </c>
      <c r="I42" s="523">
        <f>'[1]Форма.8.1'!I42</f>
        <v>0</v>
      </c>
      <c r="J42" s="523">
        <f>'[1]Форма.8.1'!J42</f>
        <v>0</v>
      </c>
      <c r="K42" s="523">
        <f>'[1]Форма.8.1'!K42</f>
        <v>0</v>
      </c>
      <c r="L42" s="523">
        <f>'[1]Форма.8.1'!L42</f>
        <v>0</v>
      </c>
      <c r="M42" s="523">
        <f>'[1]Форма.8.1'!M42</f>
        <v>0</v>
      </c>
      <c r="N42" s="523">
        <f>'[1]Форма.8.1'!N42</f>
        <v>0</v>
      </c>
      <c r="O42" s="523">
        <f>'[1]Форма.8.1'!O42</f>
        <v>0</v>
      </c>
      <c r="P42" s="523">
        <f>'[1]Форма.8.1'!P42</f>
        <v>0</v>
      </c>
      <c r="Q42" s="524">
        <f>'[1]Форма.8.1'!Q42</f>
        <v>0</v>
      </c>
      <c r="R42" s="522"/>
      <c r="S42" s="522"/>
      <c r="T42" s="525">
        <f>'[1]Форма.8.1'!T42</f>
        <v>0</v>
      </c>
      <c r="U42" s="525">
        <f>'[1]Форма.8.1'!U42</f>
        <v>0</v>
      </c>
      <c r="V42" s="525">
        <f>'[1]Форма.8.1'!V42</f>
        <v>0</v>
      </c>
      <c r="W42" s="525">
        <f>'[1]Форма.8.1'!W42</f>
        <v>0</v>
      </c>
      <c r="X42" s="525">
        <f>'[1]Форма.8.1'!X42</f>
        <v>0</v>
      </c>
      <c r="Y42" s="525">
        <f>'[1]Форма.8.1'!Y42</f>
        <v>0</v>
      </c>
      <c r="Z42" s="525">
        <f>'[1]Форма.8.1'!Z42</f>
        <v>0</v>
      </c>
      <c r="AA42" s="525">
        <f>'[1]Форма.8.1'!AA42</f>
        <v>0</v>
      </c>
      <c r="AB42" s="526">
        <f>'[1]Форма.8.1'!AB42</f>
        <v>0</v>
      </c>
      <c r="AC42" s="525">
        <f>'[1]Форма.8.1'!AC42</f>
        <v>0</v>
      </c>
      <c r="AD42" s="525">
        <f>'[1]Форма.8.1'!AD42</f>
        <v>0</v>
      </c>
      <c r="AE42" s="526">
        <f>'[1]Форма.8.1'!AE42</f>
        <v>0</v>
      </c>
      <c r="AF42" s="522"/>
      <c r="AG42" s="522"/>
      <c r="AH42" s="527">
        <f>'[1]Форма.8.1'!AH42</f>
        <v>0</v>
      </c>
      <c r="AI42" s="527">
        <f>'[1]Форма.8.1'!AI42</f>
        <v>0</v>
      </c>
      <c r="AJ42" s="527">
        <f>'[1]Форма.8.1'!AJ42</f>
        <v>0</v>
      </c>
      <c r="AK42" s="528">
        <f>'[1]Форма.8.1'!AK42</f>
        <v>0</v>
      </c>
      <c r="AL42" s="528">
        <f>'[1]Форма.8.1'!AL42</f>
        <v>0</v>
      </c>
      <c r="AM42" s="528">
        <f>'[1]Форма.8.1'!AM42</f>
        <v>0</v>
      </c>
      <c r="AN42" s="528">
        <f>'[1]Форма.8.1'!AN42</f>
        <v>0</v>
      </c>
      <c r="AP42" s="473">
        <f t="shared" si="0"/>
        <v>0</v>
      </c>
      <c r="AR42" s="529"/>
      <c r="AS42" s="530"/>
    </row>
    <row r="43" spans="2:45" ht="15.75" hidden="1">
      <c r="B43" s="523" t="str">
        <f>'[1]Форма.8.1'!B43</f>
        <v>4.1.</v>
      </c>
      <c r="C43" s="523" t="str">
        <f>'[1]Форма.8.1'!C43</f>
        <v>апрель</v>
      </c>
      <c r="D43" s="523">
        <f>'[1]Форма.8.1'!D43</f>
        <v>0</v>
      </c>
      <c r="E43" s="523">
        <f>'[1]Форма.8.1'!E43</f>
        <v>0</v>
      </c>
      <c r="F43" s="523">
        <f>'[1]Форма.8.1'!F43</f>
        <v>0</v>
      </c>
      <c r="G43" s="523">
        <f>'[1]Форма.8.1'!G43</f>
        <v>0</v>
      </c>
      <c r="H43" s="523">
        <f>'[1]Форма.8.1'!H43</f>
        <v>0</v>
      </c>
      <c r="I43" s="523">
        <f>'[1]Форма.8.1'!I43</f>
        <v>0</v>
      </c>
      <c r="J43" s="523">
        <f>'[1]Форма.8.1'!J43</f>
        <v>0</v>
      </c>
      <c r="K43" s="523">
        <f>'[1]Форма.8.1'!K43</f>
        <v>0</v>
      </c>
      <c r="L43" s="523">
        <f>'[1]Форма.8.1'!L43</f>
        <v>0</v>
      </c>
      <c r="M43" s="523">
        <f>'[1]Форма.8.1'!M43</f>
        <v>0</v>
      </c>
      <c r="N43" s="523">
        <f>'[1]Форма.8.1'!N43</f>
        <v>0</v>
      </c>
      <c r="O43" s="523">
        <f>'[1]Форма.8.1'!O43</f>
        <v>0</v>
      </c>
      <c r="P43" s="523">
        <f>'[1]Форма.8.1'!P43</f>
        <v>0</v>
      </c>
      <c r="Q43" s="524">
        <f>'[1]Форма.8.1'!Q43</f>
        <v>0</v>
      </c>
      <c r="R43" s="522"/>
      <c r="S43" s="522"/>
      <c r="T43" s="525">
        <f>'[1]Форма.8.1'!T43</f>
        <v>0</v>
      </c>
      <c r="U43" s="525">
        <f>'[1]Форма.8.1'!U43</f>
        <v>0</v>
      </c>
      <c r="V43" s="525">
        <f>'[1]Форма.8.1'!V43</f>
        <v>0</v>
      </c>
      <c r="W43" s="525">
        <f>'[1]Форма.8.1'!W43</f>
        <v>0</v>
      </c>
      <c r="X43" s="525">
        <f>'[1]Форма.8.1'!X43</f>
        <v>0</v>
      </c>
      <c r="Y43" s="525">
        <f>'[1]Форма.8.1'!Y43</f>
        <v>0</v>
      </c>
      <c r="Z43" s="525">
        <f>'[1]Форма.8.1'!Z43</f>
        <v>0</v>
      </c>
      <c r="AA43" s="525">
        <f>'[1]Форма.8.1'!AA43</f>
        <v>0</v>
      </c>
      <c r="AB43" s="526">
        <f>'[1]Форма.8.1'!AB43</f>
        <v>0</v>
      </c>
      <c r="AC43" s="525">
        <f>'[1]Форма.8.1'!AC43</f>
        <v>0</v>
      </c>
      <c r="AD43" s="525">
        <f>'[1]Форма.8.1'!AD43</f>
        <v>0</v>
      </c>
      <c r="AE43" s="526">
        <f>'[1]Форма.8.1'!AE43</f>
        <v>0</v>
      </c>
      <c r="AF43" s="522"/>
      <c r="AG43" s="522"/>
      <c r="AH43" s="527">
        <f>'[1]Форма.8.1'!AH43</f>
        <v>0</v>
      </c>
      <c r="AI43" s="527">
        <f>'[1]Форма.8.1'!AI43</f>
        <v>0</v>
      </c>
      <c r="AJ43" s="527">
        <f>'[1]Форма.8.1'!AJ43</f>
        <v>0</v>
      </c>
      <c r="AK43" s="528">
        <f>'[1]Форма.8.1'!AK43</f>
        <v>0</v>
      </c>
      <c r="AL43" s="528">
        <f>'[1]Форма.8.1'!AL43</f>
        <v>0</v>
      </c>
      <c r="AM43" s="528">
        <f>'[1]Форма.8.1'!AM43</f>
        <v>0</v>
      </c>
      <c r="AN43" s="528">
        <f>'[1]Форма.8.1'!AN43</f>
        <v>0</v>
      </c>
      <c r="AP43" s="473">
        <f t="shared" si="0"/>
        <v>0</v>
      </c>
      <c r="AR43" s="529"/>
      <c r="AS43" s="530"/>
    </row>
    <row r="44" spans="2:45" ht="15.75" hidden="1">
      <c r="B44" s="523" t="str">
        <f>'[1]Форма.8.1'!B44</f>
        <v>4.2.</v>
      </c>
      <c r="C44" s="523" t="str">
        <f>'[1]Форма.8.1'!C44</f>
        <v>апрель</v>
      </c>
      <c r="D44" s="523">
        <f>'[1]Форма.8.1'!D44</f>
        <v>0</v>
      </c>
      <c r="E44" s="523">
        <f>'[1]Форма.8.1'!E44</f>
        <v>0</v>
      </c>
      <c r="F44" s="523">
        <f>'[1]Форма.8.1'!F44</f>
        <v>0</v>
      </c>
      <c r="G44" s="523">
        <f>'[1]Форма.8.1'!G44</f>
        <v>0</v>
      </c>
      <c r="H44" s="523">
        <f>'[1]Форма.8.1'!H44</f>
        <v>0</v>
      </c>
      <c r="I44" s="523">
        <f>'[1]Форма.8.1'!I44</f>
        <v>0</v>
      </c>
      <c r="J44" s="523">
        <f>'[1]Форма.8.1'!J44</f>
        <v>0</v>
      </c>
      <c r="K44" s="523">
        <f>'[1]Форма.8.1'!K44</f>
        <v>0</v>
      </c>
      <c r="L44" s="523">
        <f>'[1]Форма.8.1'!L44</f>
        <v>0</v>
      </c>
      <c r="M44" s="523">
        <f>'[1]Форма.8.1'!M44</f>
        <v>0</v>
      </c>
      <c r="N44" s="523">
        <f>'[1]Форма.8.1'!N44</f>
        <v>0</v>
      </c>
      <c r="O44" s="523">
        <f>'[1]Форма.8.1'!O44</f>
        <v>0</v>
      </c>
      <c r="P44" s="523">
        <f>'[1]Форма.8.1'!P44</f>
        <v>0</v>
      </c>
      <c r="Q44" s="524">
        <f>'[1]Форма.8.1'!Q44</f>
        <v>0</v>
      </c>
      <c r="R44" s="522"/>
      <c r="S44" s="522"/>
      <c r="T44" s="525">
        <f>'[1]Форма.8.1'!T44</f>
        <v>0</v>
      </c>
      <c r="U44" s="525">
        <f>'[1]Форма.8.1'!U44</f>
        <v>0</v>
      </c>
      <c r="V44" s="525">
        <f>'[1]Форма.8.1'!V44</f>
        <v>0</v>
      </c>
      <c r="W44" s="525">
        <f>'[1]Форма.8.1'!W44</f>
        <v>0</v>
      </c>
      <c r="X44" s="525">
        <f>'[1]Форма.8.1'!X44</f>
        <v>0</v>
      </c>
      <c r="Y44" s="525">
        <f>'[1]Форма.8.1'!Y44</f>
        <v>0</v>
      </c>
      <c r="Z44" s="525">
        <f>'[1]Форма.8.1'!Z44</f>
        <v>0</v>
      </c>
      <c r="AA44" s="525">
        <f>'[1]Форма.8.1'!AA44</f>
        <v>0</v>
      </c>
      <c r="AB44" s="526">
        <f>'[1]Форма.8.1'!AB44</f>
        <v>0</v>
      </c>
      <c r="AC44" s="525">
        <f>'[1]Форма.8.1'!AC44</f>
        <v>0</v>
      </c>
      <c r="AD44" s="525">
        <f>'[1]Форма.8.1'!AD44</f>
        <v>0</v>
      </c>
      <c r="AE44" s="526">
        <f>'[1]Форма.8.1'!AE44</f>
        <v>0</v>
      </c>
      <c r="AF44" s="522"/>
      <c r="AG44" s="522"/>
      <c r="AH44" s="527">
        <f>'[1]Форма.8.1'!AH44</f>
        <v>0</v>
      </c>
      <c r="AI44" s="527">
        <f>'[1]Форма.8.1'!AI44</f>
        <v>0</v>
      </c>
      <c r="AJ44" s="527">
        <f>'[1]Форма.8.1'!AJ44</f>
        <v>0</v>
      </c>
      <c r="AK44" s="528">
        <f>'[1]Форма.8.1'!AK44</f>
        <v>0</v>
      </c>
      <c r="AL44" s="528">
        <f>'[1]Форма.8.1'!AL44</f>
        <v>0</v>
      </c>
      <c r="AM44" s="528">
        <f>'[1]Форма.8.1'!AM44</f>
        <v>0</v>
      </c>
      <c r="AN44" s="528">
        <f>'[1]Форма.8.1'!AN44</f>
        <v>0</v>
      </c>
      <c r="AP44" s="473">
        <f t="shared" si="0"/>
        <v>0</v>
      </c>
      <c r="AR44" s="529"/>
      <c r="AS44" s="530"/>
    </row>
    <row r="45" spans="2:45" ht="15.75" hidden="1">
      <c r="B45" s="523" t="str">
        <f>'[1]Форма.8.1'!B45</f>
        <v>4.3.</v>
      </c>
      <c r="C45" s="523" t="str">
        <f>'[1]Форма.8.1'!C45</f>
        <v>апрель</v>
      </c>
      <c r="D45" s="523">
        <f>'[1]Форма.8.1'!D45</f>
        <v>0</v>
      </c>
      <c r="E45" s="523">
        <f>'[1]Форма.8.1'!E45</f>
        <v>0</v>
      </c>
      <c r="F45" s="523">
        <f>'[1]Форма.8.1'!F45</f>
        <v>0</v>
      </c>
      <c r="G45" s="523">
        <f>'[1]Форма.8.1'!G45</f>
        <v>0</v>
      </c>
      <c r="H45" s="523">
        <f>'[1]Форма.8.1'!H45</f>
        <v>0</v>
      </c>
      <c r="I45" s="523">
        <f>'[1]Форма.8.1'!I45</f>
        <v>0</v>
      </c>
      <c r="J45" s="523">
        <f>'[1]Форма.8.1'!J45</f>
        <v>0</v>
      </c>
      <c r="K45" s="523">
        <f>'[1]Форма.8.1'!K45</f>
        <v>0</v>
      </c>
      <c r="L45" s="523">
        <f>'[1]Форма.8.1'!L45</f>
        <v>0</v>
      </c>
      <c r="M45" s="523">
        <f>'[1]Форма.8.1'!M45</f>
        <v>0</v>
      </c>
      <c r="N45" s="523">
        <f>'[1]Форма.8.1'!N45</f>
        <v>0</v>
      </c>
      <c r="O45" s="523">
        <f>'[1]Форма.8.1'!O45</f>
        <v>0</v>
      </c>
      <c r="P45" s="523">
        <f>'[1]Форма.8.1'!P45</f>
        <v>0</v>
      </c>
      <c r="Q45" s="524">
        <f>'[1]Форма.8.1'!Q45</f>
        <v>0</v>
      </c>
      <c r="R45" s="522"/>
      <c r="S45" s="522"/>
      <c r="T45" s="525">
        <f>'[1]Форма.8.1'!T45</f>
        <v>0</v>
      </c>
      <c r="U45" s="525">
        <f>'[1]Форма.8.1'!U45</f>
        <v>0</v>
      </c>
      <c r="V45" s="525">
        <f>'[1]Форма.8.1'!V45</f>
        <v>0</v>
      </c>
      <c r="W45" s="525">
        <f>'[1]Форма.8.1'!W45</f>
        <v>0</v>
      </c>
      <c r="X45" s="525">
        <f>'[1]Форма.8.1'!X45</f>
        <v>0</v>
      </c>
      <c r="Y45" s="525">
        <f>'[1]Форма.8.1'!Y45</f>
        <v>0</v>
      </c>
      <c r="Z45" s="525">
        <f>'[1]Форма.8.1'!Z45</f>
        <v>0</v>
      </c>
      <c r="AA45" s="525">
        <f>'[1]Форма.8.1'!AA45</f>
        <v>0</v>
      </c>
      <c r="AB45" s="526">
        <f>'[1]Форма.8.1'!AB45</f>
        <v>0</v>
      </c>
      <c r="AC45" s="525">
        <f>'[1]Форма.8.1'!AC45</f>
        <v>0</v>
      </c>
      <c r="AD45" s="525">
        <f>'[1]Форма.8.1'!AD45</f>
        <v>0</v>
      </c>
      <c r="AE45" s="526">
        <f>'[1]Форма.8.1'!AE45</f>
        <v>0</v>
      </c>
      <c r="AF45" s="522"/>
      <c r="AG45" s="522"/>
      <c r="AH45" s="527">
        <f>'[1]Форма.8.1'!AH45</f>
        <v>0</v>
      </c>
      <c r="AI45" s="527">
        <f>'[1]Форма.8.1'!AI45</f>
        <v>0</v>
      </c>
      <c r="AJ45" s="527">
        <f>'[1]Форма.8.1'!AJ45</f>
        <v>0</v>
      </c>
      <c r="AK45" s="528">
        <f>'[1]Форма.8.1'!AK45</f>
        <v>0</v>
      </c>
      <c r="AL45" s="528">
        <f>'[1]Форма.8.1'!AL45</f>
        <v>0</v>
      </c>
      <c r="AM45" s="528">
        <f>'[1]Форма.8.1'!AM45</f>
        <v>0</v>
      </c>
      <c r="AN45" s="528">
        <f>'[1]Форма.8.1'!AN45</f>
        <v>0</v>
      </c>
      <c r="AP45" s="473">
        <f t="shared" si="0"/>
        <v>0</v>
      </c>
      <c r="AR45" s="529"/>
      <c r="AS45" s="530"/>
    </row>
    <row r="46" spans="2:45" ht="15.75" hidden="1">
      <c r="B46" s="523" t="str">
        <f>'[1]Форма.8.1'!B46</f>
        <v>4.4.</v>
      </c>
      <c r="C46" s="523" t="str">
        <f>'[1]Форма.8.1'!C46</f>
        <v>апрель</v>
      </c>
      <c r="D46" s="523">
        <f>'[1]Форма.8.1'!D46</f>
        <v>0</v>
      </c>
      <c r="E46" s="523">
        <f>'[1]Форма.8.1'!E46</f>
        <v>0</v>
      </c>
      <c r="F46" s="523">
        <f>'[1]Форма.8.1'!F46</f>
        <v>0</v>
      </c>
      <c r="G46" s="523">
        <f>'[1]Форма.8.1'!G46</f>
        <v>0</v>
      </c>
      <c r="H46" s="523">
        <f>'[1]Форма.8.1'!H46</f>
        <v>0</v>
      </c>
      <c r="I46" s="523">
        <f>'[1]Форма.8.1'!I46</f>
        <v>0</v>
      </c>
      <c r="J46" s="523">
        <f>'[1]Форма.8.1'!J46</f>
        <v>0</v>
      </c>
      <c r="K46" s="523">
        <f>'[1]Форма.8.1'!K46</f>
        <v>0</v>
      </c>
      <c r="L46" s="523">
        <f>'[1]Форма.8.1'!L46</f>
        <v>0</v>
      </c>
      <c r="M46" s="523">
        <f>'[1]Форма.8.1'!M46</f>
        <v>0</v>
      </c>
      <c r="N46" s="523">
        <f>'[1]Форма.8.1'!N46</f>
        <v>0</v>
      </c>
      <c r="O46" s="523">
        <f>'[1]Форма.8.1'!O46</f>
        <v>0</v>
      </c>
      <c r="P46" s="523">
        <f>'[1]Форма.8.1'!P46</f>
        <v>0</v>
      </c>
      <c r="Q46" s="524">
        <f>'[1]Форма.8.1'!Q46</f>
        <v>0</v>
      </c>
      <c r="R46" s="522"/>
      <c r="S46" s="522"/>
      <c r="T46" s="525">
        <f>'[1]Форма.8.1'!T46</f>
        <v>0</v>
      </c>
      <c r="U46" s="525">
        <f>'[1]Форма.8.1'!U46</f>
        <v>0</v>
      </c>
      <c r="V46" s="525">
        <f>'[1]Форма.8.1'!V46</f>
        <v>0</v>
      </c>
      <c r="W46" s="525">
        <f>'[1]Форма.8.1'!W46</f>
        <v>0</v>
      </c>
      <c r="X46" s="525">
        <f>'[1]Форма.8.1'!X46</f>
        <v>0</v>
      </c>
      <c r="Y46" s="525">
        <f>'[1]Форма.8.1'!Y46</f>
        <v>0</v>
      </c>
      <c r="Z46" s="525">
        <f>'[1]Форма.8.1'!Z46</f>
        <v>0</v>
      </c>
      <c r="AA46" s="525">
        <f>'[1]Форма.8.1'!AA46</f>
        <v>0</v>
      </c>
      <c r="AB46" s="526">
        <f>'[1]Форма.8.1'!AB46</f>
        <v>0</v>
      </c>
      <c r="AC46" s="525">
        <f>'[1]Форма.8.1'!AC46</f>
        <v>0</v>
      </c>
      <c r="AD46" s="525">
        <f>'[1]Форма.8.1'!AD46</f>
        <v>0</v>
      </c>
      <c r="AE46" s="526">
        <f>'[1]Форма.8.1'!AE46</f>
        <v>0</v>
      </c>
      <c r="AF46" s="522"/>
      <c r="AG46" s="522"/>
      <c r="AH46" s="527">
        <f>'[1]Форма.8.1'!AH46</f>
        <v>0</v>
      </c>
      <c r="AI46" s="527">
        <f>'[1]Форма.8.1'!AI46</f>
        <v>0</v>
      </c>
      <c r="AJ46" s="527">
        <f>'[1]Форма.8.1'!AJ46</f>
        <v>0</v>
      </c>
      <c r="AK46" s="528">
        <f>'[1]Форма.8.1'!AK46</f>
        <v>0</v>
      </c>
      <c r="AL46" s="528">
        <f>'[1]Форма.8.1'!AL46</f>
        <v>0</v>
      </c>
      <c r="AM46" s="528">
        <f>'[1]Форма.8.1'!AM46</f>
        <v>0</v>
      </c>
      <c r="AN46" s="528">
        <f>'[1]Форма.8.1'!AN46</f>
        <v>0</v>
      </c>
      <c r="AP46" s="473">
        <f t="shared" si="0"/>
        <v>0</v>
      </c>
      <c r="AR46" s="529"/>
      <c r="AS46" s="530"/>
    </row>
    <row r="47" spans="2:45" ht="15.75" hidden="1">
      <c r="B47" s="523" t="str">
        <f>'[1]Форма.8.1'!B47</f>
        <v>4.5.</v>
      </c>
      <c r="C47" s="523" t="str">
        <f>'[1]Форма.8.1'!C47</f>
        <v>апрель</v>
      </c>
      <c r="D47" s="523">
        <f>'[1]Форма.8.1'!D47</f>
        <v>0</v>
      </c>
      <c r="E47" s="523">
        <f>'[1]Форма.8.1'!E47</f>
        <v>0</v>
      </c>
      <c r="F47" s="523">
        <f>'[1]Форма.8.1'!F47</f>
        <v>0</v>
      </c>
      <c r="G47" s="523">
        <f>'[1]Форма.8.1'!G47</f>
        <v>0</v>
      </c>
      <c r="H47" s="523">
        <f>'[1]Форма.8.1'!H47</f>
        <v>0</v>
      </c>
      <c r="I47" s="523">
        <f>'[1]Форма.8.1'!I47</f>
        <v>0</v>
      </c>
      <c r="J47" s="523">
        <f>'[1]Форма.8.1'!J47</f>
        <v>0</v>
      </c>
      <c r="K47" s="523">
        <f>'[1]Форма.8.1'!K47</f>
        <v>0</v>
      </c>
      <c r="L47" s="523">
        <f>'[1]Форма.8.1'!L47</f>
        <v>0</v>
      </c>
      <c r="M47" s="523">
        <f>'[1]Форма.8.1'!M47</f>
        <v>0</v>
      </c>
      <c r="N47" s="523">
        <f>'[1]Форма.8.1'!N47</f>
        <v>0</v>
      </c>
      <c r="O47" s="523">
        <f>'[1]Форма.8.1'!O47</f>
        <v>0</v>
      </c>
      <c r="P47" s="523">
        <f>'[1]Форма.8.1'!P47</f>
        <v>0</v>
      </c>
      <c r="Q47" s="524">
        <f>'[1]Форма.8.1'!Q47</f>
        <v>0</v>
      </c>
      <c r="R47" s="522"/>
      <c r="S47" s="522"/>
      <c r="T47" s="525">
        <f>'[1]Форма.8.1'!T47</f>
        <v>0</v>
      </c>
      <c r="U47" s="525">
        <f>'[1]Форма.8.1'!U47</f>
        <v>0</v>
      </c>
      <c r="V47" s="525">
        <f>'[1]Форма.8.1'!V47</f>
        <v>0</v>
      </c>
      <c r="W47" s="525">
        <f>'[1]Форма.8.1'!W47</f>
        <v>0</v>
      </c>
      <c r="X47" s="525">
        <f>'[1]Форма.8.1'!X47</f>
        <v>0</v>
      </c>
      <c r="Y47" s="525">
        <f>'[1]Форма.8.1'!Y47</f>
        <v>0</v>
      </c>
      <c r="Z47" s="525">
        <f>'[1]Форма.8.1'!Z47</f>
        <v>0</v>
      </c>
      <c r="AA47" s="525">
        <f>'[1]Форма.8.1'!AA47</f>
        <v>0</v>
      </c>
      <c r="AB47" s="526">
        <f>'[1]Форма.8.1'!AB47</f>
        <v>0</v>
      </c>
      <c r="AC47" s="525">
        <f>'[1]Форма.8.1'!AC47</f>
        <v>0</v>
      </c>
      <c r="AD47" s="525">
        <f>'[1]Форма.8.1'!AD47</f>
        <v>0</v>
      </c>
      <c r="AE47" s="526">
        <f>'[1]Форма.8.1'!AE47</f>
        <v>0</v>
      </c>
      <c r="AF47" s="522"/>
      <c r="AG47" s="522"/>
      <c r="AH47" s="527">
        <f>'[1]Форма.8.1'!AH47</f>
        <v>0</v>
      </c>
      <c r="AI47" s="527">
        <f>'[1]Форма.8.1'!AI47</f>
        <v>0</v>
      </c>
      <c r="AJ47" s="527">
        <f>'[1]Форма.8.1'!AJ47</f>
        <v>0</v>
      </c>
      <c r="AK47" s="528">
        <f>'[1]Форма.8.1'!AK47</f>
        <v>0</v>
      </c>
      <c r="AL47" s="528">
        <f>'[1]Форма.8.1'!AL47</f>
        <v>0</v>
      </c>
      <c r="AM47" s="528">
        <f>'[1]Форма.8.1'!AM47</f>
        <v>0</v>
      </c>
      <c r="AN47" s="528">
        <f>'[1]Форма.8.1'!AN47</f>
        <v>0</v>
      </c>
      <c r="AP47" s="473">
        <f t="shared" si="0"/>
        <v>0</v>
      </c>
      <c r="AR47" s="529"/>
      <c r="AS47" s="530"/>
    </row>
    <row r="48" spans="2:45" ht="15.75" hidden="1">
      <c r="B48" s="523" t="str">
        <f>'[1]Форма.8.1'!B48</f>
        <v>4.6.</v>
      </c>
      <c r="C48" s="523" t="str">
        <f>'[1]Форма.8.1'!C48</f>
        <v>апрель</v>
      </c>
      <c r="D48" s="523">
        <f>'[1]Форма.8.1'!D48</f>
        <v>0</v>
      </c>
      <c r="E48" s="523">
        <f>'[1]Форма.8.1'!E48</f>
        <v>0</v>
      </c>
      <c r="F48" s="523">
        <f>'[1]Форма.8.1'!F48</f>
        <v>0</v>
      </c>
      <c r="G48" s="523">
        <f>'[1]Форма.8.1'!G48</f>
        <v>0</v>
      </c>
      <c r="H48" s="523">
        <f>'[1]Форма.8.1'!H48</f>
        <v>0</v>
      </c>
      <c r="I48" s="523">
        <f>'[1]Форма.8.1'!I48</f>
        <v>0</v>
      </c>
      <c r="J48" s="523">
        <f>'[1]Форма.8.1'!J48</f>
        <v>0</v>
      </c>
      <c r="K48" s="523">
        <f>'[1]Форма.8.1'!K48</f>
        <v>0</v>
      </c>
      <c r="L48" s="523">
        <f>'[1]Форма.8.1'!L48</f>
        <v>0</v>
      </c>
      <c r="M48" s="523">
        <f>'[1]Форма.8.1'!M48</f>
        <v>0</v>
      </c>
      <c r="N48" s="523">
        <f>'[1]Форма.8.1'!N48</f>
        <v>0</v>
      </c>
      <c r="O48" s="523">
        <f>'[1]Форма.8.1'!O48</f>
        <v>0</v>
      </c>
      <c r="P48" s="523">
        <f>'[1]Форма.8.1'!P48</f>
        <v>0</v>
      </c>
      <c r="Q48" s="524">
        <f>'[1]Форма.8.1'!Q48</f>
        <v>0</v>
      </c>
      <c r="R48" s="522"/>
      <c r="S48" s="522"/>
      <c r="T48" s="525">
        <f>'[1]Форма.8.1'!T48</f>
        <v>0</v>
      </c>
      <c r="U48" s="525">
        <f>'[1]Форма.8.1'!U48</f>
        <v>0</v>
      </c>
      <c r="V48" s="525">
        <f>'[1]Форма.8.1'!V48</f>
        <v>0</v>
      </c>
      <c r="W48" s="525">
        <f>'[1]Форма.8.1'!W48</f>
        <v>0</v>
      </c>
      <c r="X48" s="525">
        <f>'[1]Форма.8.1'!X48</f>
        <v>0</v>
      </c>
      <c r="Y48" s="525">
        <f>'[1]Форма.8.1'!Y48</f>
        <v>0</v>
      </c>
      <c r="Z48" s="525">
        <f>'[1]Форма.8.1'!Z48</f>
        <v>0</v>
      </c>
      <c r="AA48" s="525">
        <f>'[1]Форма.8.1'!AA48</f>
        <v>0</v>
      </c>
      <c r="AB48" s="526">
        <f>'[1]Форма.8.1'!AB48</f>
        <v>0</v>
      </c>
      <c r="AC48" s="525">
        <f>'[1]Форма.8.1'!AC48</f>
        <v>0</v>
      </c>
      <c r="AD48" s="525">
        <f>'[1]Форма.8.1'!AD48</f>
        <v>0</v>
      </c>
      <c r="AE48" s="526">
        <f>'[1]Форма.8.1'!AE48</f>
        <v>0</v>
      </c>
      <c r="AF48" s="522"/>
      <c r="AG48" s="522"/>
      <c r="AH48" s="527">
        <f>'[1]Форма.8.1'!AH48</f>
        <v>0</v>
      </c>
      <c r="AI48" s="527">
        <f>'[1]Форма.8.1'!AI48</f>
        <v>0</v>
      </c>
      <c r="AJ48" s="527">
        <f>'[1]Форма.8.1'!AJ48</f>
        <v>0</v>
      </c>
      <c r="AK48" s="528">
        <f>'[1]Форма.8.1'!AK48</f>
        <v>0</v>
      </c>
      <c r="AL48" s="528">
        <f>'[1]Форма.8.1'!AL48</f>
        <v>0</v>
      </c>
      <c r="AM48" s="528">
        <f>'[1]Форма.8.1'!AM48</f>
        <v>0</v>
      </c>
      <c r="AN48" s="528">
        <f>'[1]Форма.8.1'!AN48</f>
        <v>0</v>
      </c>
      <c r="AP48" s="473">
        <f t="shared" si="0"/>
        <v>0</v>
      </c>
      <c r="AR48" s="529"/>
      <c r="AS48" s="530"/>
    </row>
    <row r="49" spans="2:45" ht="15.75" hidden="1">
      <c r="B49" s="523" t="str">
        <f>'[1]Форма.8.1'!B49</f>
        <v>4.7.</v>
      </c>
      <c r="C49" s="523" t="str">
        <f>'[1]Форма.8.1'!C49</f>
        <v>апрель</v>
      </c>
      <c r="D49" s="523">
        <f>'[1]Форма.8.1'!D49</f>
        <v>0</v>
      </c>
      <c r="E49" s="523">
        <f>'[1]Форма.8.1'!E49</f>
        <v>0</v>
      </c>
      <c r="F49" s="523">
        <f>'[1]Форма.8.1'!F49</f>
        <v>0</v>
      </c>
      <c r="G49" s="523">
        <f>'[1]Форма.8.1'!G49</f>
        <v>0</v>
      </c>
      <c r="H49" s="523">
        <f>'[1]Форма.8.1'!H49</f>
        <v>0</v>
      </c>
      <c r="I49" s="523">
        <f>'[1]Форма.8.1'!I49</f>
        <v>0</v>
      </c>
      <c r="J49" s="523">
        <f>'[1]Форма.8.1'!J49</f>
        <v>0</v>
      </c>
      <c r="K49" s="523">
        <f>'[1]Форма.8.1'!K49</f>
        <v>0</v>
      </c>
      <c r="L49" s="523">
        <f>'[1]Форма.8.1'!L49</f>
        <v>0</v>
      </c>
      <c r="M49" s="523">
        <f>'[1]Форма.8.1'!M49</f>
        <v>0</v>
      </c>
      <c r="N49" s="523">
        <f>'[1]Форма.8.1'!N49</f>
        <v>0</v>
      </c>
      <c r="O49" s="523">
        <f>'[1]Форма.8.1'!O49</f>
        <v>0</v>
      </c>
      <c r="P49" s="523">
        <f>'[1]Форма.8.1'!P49</f>
        <v>0</v>
      </c>
      <c r="Q49" s="524">
        <f>'[1]Форма.8.1'!Q49</f>
        <v>0</v>
      </c>
      <c r="R49" s="522"/>
      <c r="S49" s="522"/>
      <c r="T49" s="525">
        <f>'[1]Форма.8.1'!T49</f>
        <v>0</v>
      </c>
      <c r="U49" s="525">
        <f>'[1]Форма.8.1'!U49</f>
        <v>0</v>
      </c>
      <c r="V49" s="525">
        <f>'[1]Форма.8.1'!V49</f>
        <v>0</v>
      </c>
      <c r="W49" s="525">
        <f>'[1]Форма.8.1'!W49</f>
        <v>0</v>
      </c>
      <c r="X49" s="525">
        <f>'[1]Форма.8.1'!X49</f>
        <v>0</v>
      </c>
      <c r="Y49" s="525">
        <f>'[1]Форма.8.1'!Y49</f>
        <v>0</v>
      </c>
      <c r="Z49" s="525">
        <f>'[1]Форма.8.1'!Z49</f>
        <v>0</v>
      </c>
      <c r="AA49" s="525">
        <f>'[1]Форма.8.1'!AA49</f>
        <v>0</v>
      </c>
      <c r="AB49" s="526">
        <f>'[1]Форма.8.1'!AB49</f>
        <v>0</v>
      </c>
      <c r="AC49" s="525">
        <f>'[1]Форма.8.1'!AC49</f>
        <v>0</v>
      </c>
      <c r="AD49" s="525">
        <f>'[1]Форма.8.1'!AD49</f>
        <v>0</v>
      </c>
      <c r="AE49" s="526">
        <f>'[1]Форма.8.1'!AE49</f>
        <v>0</v>
      </c>
      <c r="AF49" s="522"/>
      <c r="AG49" s="522"/>
      <c r="AH49" s="527">
        <f>'[1]Форма.8.1'!AH49</f>
        <v>0</v>
      </c>
      <c r="AI49" s="527">
        <f>'[1]Форма.8.1'!AI49</f>
        <v>0</v>
      </c>
      <c r="AJ49" s="527">
        <f>'[1]Форма.8.1'!AJ49</f>
        <v>0</v>
      </c>
      <c r="AK49" s="528">
        <f>'[1]Форма.8.1'!AK49</f>
        <v>0</v>
      </c>
      <c r="AL49" s="528">
        <f>'[1]Форма.8.1'!AL49</f>
        <v>0</v>
      </c>
      <c r="AM49" s="528">
        <f>'[1]Форма.8.1'!AM49</f>
        <v>0</v>
      </c>
      <c r="AN49" s="528">
        <f>'[1]Форма.8.1'!AN49</f>
        <v>0</v>
      </c>
      <c r="AP49" s="473">
        <f t="shared" si="0"/>
        <v>0</v>
      </c>
      <c r="AR49" s="529"/>
      <c r="AS49" s="530"/>
    </row>
    <row r="50" spans="2:45" ht="15.75" hidden="1">
      <c r="B50" s="523" t="str">
        <f>'[1]Форма.8.1'!B50</f>
        <v>4.8.</v>
      </c>
      <c r="C50" s="523" t="str">
        <f>'[1]Форма.8.1'!C50</f>
        <v>апрель</v>
      </c>
      <c r="D50" s="523">
        <f>'[1]Форма.8.1'!D50</f>
        <v>0</v>
      </c>
      <c r="E50" s="523">
        <f>'[1]Форма.8.1'!E50</f>
        <v>0</v>
      </c>
      <c r="F50" s="523">
        <f>'[1]Форма.8.1'!F50</f>
        <v>0</v>
      </c>
      <c r="G50" s="523">
        <f>'[1]Форма.8.1'!G50</f>
        <v>0</v>
      </c>
      <c r="H50" s="523">
        <f>'[1]Форма.8.1'!H50</f>
        <v>0</v>
      </c>
      <c r="I50" s="523">
        <f>'[1]Форма.8.1'!I50</f>
        <v>0</v>
      </c>
      <c r="J50" s="523">
        <f>'[1]Форма.8.1'!J50</f>
        <v>0</v>
      </c>
      <c r="K50" s="523">
        <f>'[1]Форма.8.1'!K50</f>
        <v>0</v>
      </c>
      <c r="L50" s="523">
        <f>'[1]Форма.8.1'!L50</f>
        <v>0</v>
      </c>
      <c r="M50" s="523">
        <f>'[1]Форма.8.1'!M50</f>
        <v>0</v>
      </c>
      <c r="N50" s="523">
        <f>'[1]Форма.8.1'!N50</f>
        <v>0</v>
      </c>
      <c r="O50" s="523">
        <f>'[1]Форма.8.1'!O50</f>
        <v>0</v>
      </c>
      <c r="P50" s="523">
        <f>'[1]Форма.8.1'!P50</f>
        <v>0</v>
      </c>
      <c r="Q50" s="524">
        <f>'[1]Форма.8.1'!Q50</f>
        <v>0</v>
      </c>
      <c r="R50" s="522"/>
      <c r="S50" s="522"/>
      <c r="T50" s="525">
        <f>'[1]Форма.8.1'!T50</f>
        <v>0</v>
      </c>
      <c r="U50" s="525">
        <f>'[1]Форма.8.1'!U50</f>
        <v>0</v>
      </c>
      <c r="V50" s="525">
        <f>'[1]Форма.8.1'!V50</f>
        <v>0</v>
      </c>
      <c r="W50" s="525">
        <f>'[1]Форма.8.1'!W50</f>
        <v>0</v>
      </c>
      <c r="X50" s="525">
        <f>'[1]Форма.8.1'!X50</f>
        <v>0</v>
      </c>
      <c r="Y50" s="525">
        <f>'[1]Форма.8.1'!Y50</f>
        <v>0</v>
      </c>
      <c r="Z50" s="525">
        <f>'[1]Форма.8.1'!Z50</f>
        <v>0</v>
      </c>
      <c r="AA50" s="525">
        <f>'[1]Форма.8.1'!AA50</f>
        <v>0</v>
      </c>
      <c r="AB50" s="526">
        <f>'[1]Форма.8.1'!AB50</f>
        <v>0</v>
      </c>
      <c r="AC50" s="525">
        <f>'[1]Форма.8.1'!AC50</f>
        <v>0</v>
      </c>
      <c r="AD50" s="525">
        <f>'[1]Форма.8.1'!AD50</f>
        <v>0</v>
      </c>
      <c r="AE50" s="526">
        <f>'[1]Форма.8.1'!AE50</f>
        <v>0</v>
      </c>
      <c r="AF50" s="522"/>
      <c r="AG50" s="522"/>
      <c r="AH50" s="527">
        <f>'[1]Форма.8.1'!AH50</f>
        <v>0</v>
      </c>
      <c r="AI50" s="527">
        <f>'[1]Форма.8.1'!AI50</f>
        <v>0</v>
      </c>
      <c r="AJ50" s="527">
        <f>'[1]Форма.8.1'!AJ50</f>
        <v>0</v>
      </c>
      <c r="AK50" s="528">
        <f>'[1]Форма.8.1'!AK50</f>
        <v>0</v>
      </c>
      <c r="AL50" s="528">
        <f>'[1]Форма.8.1'!AL50</f>
        <v>0</v>
      </c>
      <c r="AM50" s="528">
        <f>'[1]Форма.8.1'!AM50</f>
        <v>0</v>
      </c>
      <c r="AN50" s="528">
        <f>'[1]Форма.8.1'!AN50</f>
        <v>0</v>
      </c>
      <c r="AP50" s="473">
        <f t="shared" si="0"/>
        <v>0</v>
      </c>
      <c r="AR50" s="529"/>
      <c r="AS50" s="530"/>
    </row>
    <row r="51" spans="2:45" ht="15.75" hidden="1">
      <c r="B51" s="523" t="str">
        <f>'[1]Форма.8.1'!B51</f>
        <v>4.9.</v>
      </c>
      <c r="C51" s="523" t="str">
        <f>'[1]Форма.8.1'!C51</f>
        <v>апрель</v>
      </c>
      <c r="D51" s="523">
        <f>'[1]Форма.8.1'!D51</f>
        <v>0</v>
      </c>
      <c r="E51" s="523">
        <f>'[1]Форма.8.1'!E51</f>
        <v>0</v>
      </c>
      <c r="F51" s="523">
        <f>'[1]Форма.8.1'!F51</f>
        <v>0</v>
      </c>
      <c r="G51" s="523">
        <f>'[1]Форма.8.1'!G51</f>
        <v>0</v>
      </c>
      <c r="H51" s="523">
        <f>'[1]Форма.8.1'!H51</f>
        <v>0</v>
      </c>
      <c r="I51" s="523">
        <f>'[1]Форма.8.1'!I51</f>
        <v>0</v>
      </c>
      <c r="J51" s="523">
        <f>'[1]Форма.8.1'!J51</f>
        <v>0</v>
      </c>
      <c r="K51" s="523">
        <f>'[1]Форма.8.1'!K51</f>
        <v>0</v>
      </c>
      <c r="L51" s="523">
        <f>'[1]Форма.8.1'!L51</f>
        <v>0</v>
      </c>
      <c r="M51" s="523">
        <f>'[1]Форма.8.1'!M51</f>
        <v>0</v>
      </c>
      <c r="N51" s="523">
        <f>'[1]Форма.8.1'!N51</f>
        <v>0</v>
      </c>
      <c r="O51" s="523">
        <f>'[1]Форма.8.1'!O51</f>
        <v>0</v>
      </c>
      <c r="P51" s="523">
        <f>'[1]Форма.8.1'!P51</f>
        <v>0</v>
      </c>
      <c r="Q51" s="524">
        <f>'[1]Форма.8.1'!Q51</f>
        <v>0</v>
      </c>
      <c r="R51" s="522"/>
      <c r="S51" s="522"/>
      <c r="T51" s="525">
        <f>'[1]Форма.8.1'!T51</f>
        <v>0</v>
      </c>
      <c r="U51" s="525">
        <f>'[1]Форма.8.1'!U51</f>
        <v>0</v>
      </c>
      <c r="V51" s="525">
        <f>'[1]Форма.8.1'!V51</f>
        <v>0</v>
      </c>
      <c r="W51" s="525">
        <f>'[1]Форма.8.1'!W51</f>
        <v>0</v>
      </c>
      <c r="X51" s="525">
        <f>'[1]Форма.8.1'!X51</f>
        <v>0</v>
      </c>
      <c r="Y51" s="525">
        <f>'[1]Форма.8.1'!Y51</f>
        <v>0</v>
      </c>
      <c r="Z51" s="525">
        <f>'[1]Форма.8.1'!Z51</f>
        <v>0</v>
      </c>
      <c r="AA51" s="525">
        <f>'[1]Форма.8.1'!AA51</f>
        <v>0</v>
      </c>
      <c r="AB51" s="526">
        <f>'[1]Форма.8.1'!AB51</f>
        <v>0</v>
      </c>
      <c r="AC51" s="525">
        <f>'[1]Форма.8.1'!AC51</f>
        <v>0</v>
      </c>
      <c r="AD51" s="525">
        <f>'[1]Форма.8.1'!AD51</f>
        <v>0</v>
      </c>
      <c r="AE51" s="526">
        <f>'[1]Форма.8.1'!AE51</f>
        <v>0</v>
      </c>
      <c r="AF51" s="522"/>
      <c r="AG51" s="522"/>
      <c r="AH51" s="527">
        <f>'[1]Форма.8.1'!AH51</f>
        <v>0</v>
      </c>
      <c r="AI51" s="527">
        <f>'[1]Форма.8.1'!AI51</f>
        <v>0</v>
      </c>
      <c r="AJ51" s="527">
        <f>'[1]Форма.8.1'!AJ51</f>
        <v>0</v>
      </c>
      <c r="AK51" s="528">
        <f>'[1]Форма.8.1'!AK51</f>
        <v>0</v>
      </c>
      <c r="AL51" s="528">
        <f>'[1]Форма.8.1'!AL51</f>
        <v>0</v>
      </c>
      <c r="AM51" s="528">
        <f>'[1]Форма.8.1'!AM51</f>
        <v>0</v>
      </c>
      <c r="AN51" s="528">
        <f>'[1]Форма.8.1'!AN51</f>
        <v>0</v>
      </c>
      <c r="AP51" s="473">
        <f t="shared" si="0"/>
        <v>0</v>
      </c>
      <c r="AR51" s="529"/>
      <c r="AS51" s="530"/>
    </row>
    <row r="52" spans="2:45" ht="47.25" customHeight="1">
      <c r="B52" s="523" t="str">
        <f>'[1]Форма.8.1'!B52</f>
        <v>5.</v>
      </c>
      <c r="C52" s="523" t="str">
        <f>'[1]Форма.8.1'!C52</f>
        <v>май</v>
      </c>
      <c r="D52" s="523" t="str">
        <f>'[1]Форма.8.1'!D52</f>
        <v>ТП-5 РУ-0,4</v>
      </c>
      <c r="E52" s="523" t="str">
        <f>'[1]Форма.8.1'!E52</f>
        <v>ПС</v>
      </c>
      <c r="F52" s="523">
        <f>'[1]Форма.8.1'!F52</f>
        <v>6</v>
      </c>
      <c r="G52" s="523" t="str">
        <f>'[1]Форма.8.1'!G52</f>
        <v>Аварийное откл.  Порыв высоковольтного кабеля</v>
      </c>
      <c r="H52" s="523" t="str">
        <f>'[1]Форма.8.1'!H52</f>
        <v>нет</v>
      </c>
      <c r="I52" s="523">
        <f>'[1]Форма.8.1'!I52</f>
        <v>0</v>
      </c>
      <c r="J52" s="523">
        <f>'[1]Форма.8.1'!J52</f>
        <v>0</v>
      </c>
      <c r="K52" s="523">
        <f>'[1]Форма.8.1'!K52</f>
        <v>0</v>
      </c>
      <c r="L52" s="523">
        <f>'[1]Форма.8.1'!L52</f>
        <v>0</v>
      </c>
      <c r="M52" s="523">
        <f>'[1]Форма.8.1'!M52</f>
        <v>0</v>
      </c>
      <c r="N52" s="523">
        <f>'[1]Форма.8.1'!N52</f>
        <v>10</v>
      </c>
      <c r="O52" s="523">
        <f>'[1]Форма.8.1'!O52</f>
        <v>0</v>
      </c>
      <c r="P52" s="523">
        <f>'[1]Форма.8.1'!P52</f>
        <v>0</v>
      </c>
      <c r="Q52" s="524">
        <f>'[1]Форма.8.1'!Q52</f>
        <v>10</v>
      </c>
      <c r="R52" s="522"/>
      <c r="S52" s="522"/>
      <c r="T52" s="525">
        <f>'[1]Форма.8.1'!T52</f>
        <v>0</v>
      </c>
      <c r="U52" s="525">
        <f>'[1]Форма.8.1'!U52</f>
        <v>0</v>
      </c>
      <c r="V52" s="525">
        <f>'[1]Форма.8.1'!V52</f>
        <v>0</v>
      </c>
      <c r="W52" s="525">
        <f>'[1]Форма.8.1'!W52</f>
        <v>0</v>
      </c>
      <c r="X52" s="525">
        <f>'[1]Форма.8.1'!X52</f>
        <v>10</v>
      </c>
      <c r="Y52" s="525">
        <f>'[1]Форма.8.1'!Y52</f>
        <v>0</v>
      </c>
      <c r="Z52" s="525">
        <f>'[1]Форма.8.1'!Z52</f>
        <v>0</v>
      </c>
      <c r="AA52" s="525">
        <f>'[1]Форма.8.1'!AA52</f>
        <v>0</v>
      </c>
      <c r="AB52" s="526">
        <f>'[1]Форма.8.1'!AB52</f>
        <v>10</v>
      </c>
      <c r="AC52" s="525">
        <f>'[1]Форма.8.1'!AC52</f>
        <v>0</v>
      </c>
      <c r="AD52" s="525">
        <f>'[1]Форма.8.1'!AD52</f>
        <v>0</v>
      </c>
      <c r="AE52" s="526">
        <f>'[1]Форма.8.1'!AE52</f>
        <v>10</v>
      </c>
      <c r="AF52" s="522"/>
      <c r="AG52" s="522"/>
      <c r="AH52" s="527" t="str">
        <f>'[1]Форма.8.1'!AH52</f>
        <v>12.05.2014
  10:00:00</v>
      </c>
      <c r="AI52" s="527" t="str">
        <f>'[1]Форма.8.1'!AI52</f>
        <v>12.05.2014
  12:30:00</v>
      </c>
      <c r="AJ52" s="527" t="str">
        <f>'[1]Форма.8.1'!AJ52</f>
        <v>12.05.2014
  12:30:00</v>
      </c>
      <c r="AK52" s="528">
        <f>'[1]Форма.8.1'!AK52</f>
        <v>2.5</v>
      </c>
      <c r="AL52" s="528">
        <f>'[1]Форма.8.1'!AL52</f>
        <v>0</v>
      </c>
      <c r="AM52" s="528" t="str">
        <f>'[1]Форма.8.1'!AM52</f>
        <v>Аварийный журнал</v>
      </c>
      <c r="AN52" s="528" t="str">
        <f>'[1]Форма.8.1'!AN52</f>
        <v>Запись от 12.05.2014</v>
      </c>
      <c r="AP52" s="473">
        <f t="shared" si="0"/>
        <v>25</v>
      </c>
      <c r="AR52" s="529"/>
      <c r="AS52" s="530"/>
    </row>
    <row r="53" spans="2:45" ht="15.75" hidden="1">
      <c r="B53" s="523" t="str">
        <f>'[1]Форма.8.1'!B53</f>
        <v>5.1.</v>
      </c>
      <c r="C53" s="523" t="str">
        <f>'[1]Форма.8.1'!C53</f>
        <v>май</v>
      </c>
      <c r="D53" s="523">
        <f>'[1]Форма.8.1'!D53</f>
        <v>0</v>
      </c>
      <c r="E53" s="523">
        <f>'[1]Форма.8.1'!E53</f>
        <v>0</v>
      </c>
      <c r="F53" s="523">
        <f>'[1]Форма.8.1'!F53</f>
        <v>0</v>
      </c>
      <c r="G53" s="523">
        <f>'[1]Форма.8.1'!G53</f>
        <v>0</v>
      </c>
      <c r="H53" s="523">
        <f>'[1]Форма.8.1'!H53</f>
        <v>0</v>
      </c>
      <c r="I53" s="523">
        <f>'[1]Форма.8.1'!I53</f>
        <v>0</v>
      </c>
      <c r="J53" s="523">
        <f>'[1]Форма.8.1'!J53</f>
        <v>0</v>
      </c>
      <c r="K53" s="523">
        <f>'[1]Форма.8.1'!K53</f>
        <v>0</v>
      </c>
      <c r="L53" s="523">
        <f>'[1]Форма.8.1'!L53</f>
        <v>0</v>
      </c>
      <c r="M53" s="523">
        <f>'[1]Форма.8.1'!M53</f>
        <v>0</v>
      </c>
      <c r="N53" s="523">
        <f>'[1]Форма.8.1'!N53</f>
        <v>0</v>
      </c>
      <c r="O53" s="523">
        <f>'[1]Форма.8.1'!O53</f>
        <v>0</v>
      </c>
      <c r="P53" s="523">
        <f>'[1]Форма.8.1'!P53</f>
        <v>0</v>
      </c>
      <c r="Q53" s="524">
        <f>'[1]Форма.8.1'!Q53</f>
        <v>0</v>
      </c>
      <c r="R53" s="522"/>
      <c r="S53" s="522"/>
      <c r="T53" s="525">
        <f>'[1]Форма.8.1'!T53</f>
        <v>0</v>
      </c>
      <c r="U53" s="525">
        <f>'[1]Форма.8.1'!U53</f>
        <v>0</v>
      </c>
      <c r="V53" s="525">
        <f>'[1]Форма.8.1'!V53</f>
        <v>0</v>
      </c>
      <c r="W53" s="525">
        <f>'[1]Форма.8.1'!W53</f>
        <v>0</v>
      </c>
      <c r="X53" s="525">
        <f>'[1]Форма.8.1'!X53</f>
        <v>0</v>
      </c>
      <c r="Y53" s="525">
        <f>'[1]Форма.8.1'!Y53</f>
        <v>0</v>
      </c>
      <c r="Z53" s="525">
        <f>'[1]Форма.8.1'!Z53</f>
        <v>0</v>
      </c>
      <c r="AA53" s="525">
        <f>'[1]Форма.8.1'!AA53</f>
        <v>0</v>
      </c>
      <c r="AB53" s="526">
        <f>'[1]Форма.8.1'!AB53</f>
        <v>0</v>
      </c>
      <c r="AC53" s="525">
        <f>'[1]Форма.8.1'!AC53</f>
        <v>0</v>
      </c>
      <c r="AD53" s="525">
        <f>'[1]Форма.8.1'!AD53</f>
        <v>0</v>
      </c>
      <c r="AE53" s="526">
        <f>'[1]Форма.8.1'!AE53</f>
        <v>0</v>
      </c>
      <c r="AF53" s="522"/>
      <c r="AG53" s="522"/>
      <c r="AH53" s="527">
        <f>'[1]Форма.8.1'!AH53</f>
        <v>0</v>
      </c>
      <c r="AI53" s="527">
        <f>'[1]Форма.8.1'!AI53</f>
        <v>0</v>
      </c>
      <c r="AJ53" s="527">
        <f>'[1]Форма.8.1'!AJ53</f>
        <v>0</v>
      </c>
      <c r="AK53" s="528">
        <f>'[1]Форма.8.1'!AK53</f>
        <v>0</v>
      </c>
      <c r="AL53" s="528">
        <f>'[1]Форма.8.1'!AL53</f>
        <v>0</v>
      </c>
      <c r="AM53" s="528">
        <f>'[1]Форма.8.1'!AM53</f>
        <v>0</v>
      </c>
      <c r="AN53" s="528">
        <f>'[1]Форма.8.1'!AN53</f>
        <v>0</v>
      </c>
      <c r="AP53" s="473">
        <f t="shared" si="0"/>
        <v>0</v>
      </c>
      <c r="AR53" s="529"/>
      <c r="AS53" s="530"/>
    </row>
    <row r="54" spans="2:45" ht="15.75" hidden="1">
      <c r="B54" s="523" t="str">
        <f>'[1]Форма.8.1'!B54</f>
        <v>5.2.</v>
      </c>
      <c r="C54" s="523" t="str">
        <f>'[1]Форма.8.1'!C54</f>
        <v>май</v>
      </c>
      <c r="D54" s="523">
        <f>'[1]Форма.8.1'!D54</f>
        <v>0</v>
      </c>
      <c r="E54" s="523">
        <f>'[1]Форма.8.1'!E54</f>
        <v>0</v>
      </c>
      <c r="F54" s="523">
        <f>'[1]Форма.8.1'!F54</f>
        <v>0</v>
      </c>
      <c r="G54" s="523">
        <f>'[1]Форма.8.1'!G54</f>
        <v>0</v>
      </c>
      <c r="H54" s="523">
        <f>'[1]Форма.8.1'!H54</f>
        <v>0</v>
      </c>
      <c r="I54" s="523">
        <f>'[1]Форма.8.1'!I54</f>
        <v>0</v>
      </c>
      <c r="J54" s="523">
        <f>'[1]Форма.8.1'!J54</f>
        <v>0</v>
      </c>
      <c r="K54" s="523">
        <f>'[1]Форма.8.1'!K54</f>
        <v>0</v>
      </c>
      <c r="L54" s="523">
        <f>'[1]Форма.8.1'!L54</f>
        <v>0</v>
      </c>
      <c r="M54" s="523">
        <f>'[1]Форма.8.1'!M54</f>
        <v>0</v>
      </c>
      <c r="N54" s="523">
        <f>'[1]Форма.8.1'!N54</f>
        <v>0</v>
      </c>
      <c r="O54" s="523">
        <f>'[1]Форма.8.1'!O54</f>
        <v>0</v>
      </c>
      <c r="P54" s="523">
        <f>'[1]Форма.8.1'!P54</f>
        <v>0</v>
      </c>
      <c r="Q54" s="524">
        <f>'[1]Форма.8.1'!Q54</f>
        <v>0</v>
      </c>
      <c r="R54" s="522"/>
      <c r="S54" s="522"/>
      <c r="T54" s="525">
        <f>'[1]Форма.8.1'!T54</f>
        <v>0</v>
      </c>
      <c r="U54" s="525">
        <f>'[1]Форма.8.1'!U54</f>
        <v>0</v>
      </c>
      <c r="V54" s="525">
        <f>'[1]Форма.8.1'!V54</f>
        <v>0</v>
      </c>
      <c r="W54" s="525">
        <f>'[1]Форма.8.1'!W54</f>
        <v>0</v>
      </c>
      <c r="X54" s="525">
        <f>'[1]Форма.8.1'!X54</f>
        <v>0</v>
      </c>
      <c r="Y54" s="525">
        <f>'[1]Форма.8.1'!Y54</f>
        <v>0</v>
      </c>
      <c r="Z54" s="525">
        <f>'[1]Форма.8.1'!Z54</f>
        <v>0</v>
      </c>
      <c r="AA54" s="525">
        <f>'[1]Форма.8.1'!AA54</f>
        <v>0</v>
      </c>
      <c r="AB54" s="526">
        <f>'[1]Форма.8.1'!AB54</f>
        <v>0</v>
      </c>
      <c r="AC54" s="525">
        <f>'[1]Форма.8.1'!AC54</f>
        <v>0</v>
      </c>
      <c r="AD54" s="525">
        <f>'[1]Форма.8.1'!AD54</f>
        <v>0</v>
      </c>
      <c r="AE54" s="526">
        <f>'[1]Форма.8.1'!AE54</f>
        <v>0</v>
      </c>
      <c r="AF54" s="522"/>
      <c r="AG54" s="522"/>
      <c r="AH54" s="527">
        <f>'[1]Форма.8.1'!AH54</f>
        <v>0</v>
      </c>
      <c r="AI54" s="527">
        <f>'[1]Форма.8.1'!AI54</f>
        <v>0</v>
      </c>
      <c r="AJ54" s="527">
        <f>'[1]Форма.8.1'!AJ54</f>
        <v>0</v>
      </c>
      <c r="AK54" s="528">
        <f>'[1]Форма.8.1'!AK54</f>
        <v>0</v>
      </c>
      <c r="AL54" s="528">
        <f>'[1]Форма.8.1'!AL54</f>
        <v>0</v>
      </c>
      <c r="AM54" s="528">
        <f>'[1]Форма.8.1'!AM54</f>
        <v>0</v>
      </c>
      <c r="AN54" s="528">
        <f>'[1]Форма.8.1'!AN54</f>
        <v>0</v>
      </c>
      <c r="AP54" s="473">
        <f t="shared" si="0"/>
        <v>0</v>
      </c>
      <c r="AR54" s="529"/>
      <c r="AS54" s="530"/>
    </row>
    <row r="55" spans="2:45" ht="15.75" hidden="1">
      <c r="B55" s="523" t="str">
        <f>'[1]Форма.8.1'!B55</f>
        <v>5.3.</v>
      </c>
      <c r="C55" s="523" t="str">
        <f>'[1]Форма.8.1'!C55</f>
        <v>май</v>
      </c>
      <c r="D55" s="523">
        <f>'[1]Форма.8.1'!D55</f>
        <v>0</v>
      </c>
      <c r="E55" s="523">
        <f>'[1]Форма.8.1'!E55</f>
        <v>0</v>
      </c>
      <c r="F55" s="523">
        <f>'[1]Форма.8.1'!F55</f>
        <v>0</v>
      </c>
      <c r="G55" s="523">
        <f>'[1]Форма.8.1'!G55</f>
        <v>0</v>
      </c>
      <c r="H55" s="523">
        <f>'[1]Форма.8.1'!H55</f>
        <v>0</v>
      </c>
      <c r="I55" s="523">
        <f>'[1]Форма.8.1'!I55</f>
        <v>0</v>
      </c>
      <c r="J55" s="523">
        <f>'[1]Форма.8.1'!J55</f>
        <v>0</v>
      </c>
      <c r="K55" s="523">
        <f>'[1]Форма.8.1'!K55</f>
        <v>0</v>
      </c>
      <c r="L55" s="523">
        <f>'[1]Форма.8.1'!L55</f>
        <v>0</v>
      </c>
      <c r="M55" s="523">
        <f>'[1]Форма.8.1'!M55</f>
        <v>0</v>
      </c>
      <c r="N55" s="523">
        <f>'[1]Форма.8.1'!N55</f>
        <v>0</v>
      </c>
      <c r="O55" s="523">
        <f>'[1]Форма.8.1'!O55</f>
        <v>0</v>
      </c>
      <c r="P55" s="523">
        <f>'[1]Форма.8.1'!P55</f>
        <v>0</v>
      </c>
      <c r="Q55" s="524">
        <f>'[1]Форма.8.1'!Q55</f>
        <v>0</v>
      </c>
      <c r="R55" s="522"/>
      <c r="S55" s="522"/>
      <c r="T55" s="525">
        <f>'[1]Форма.8.1'!T55</f>
        <v>0</v>
      </c>
      <c r="U55" s="525">
        <f>'[1]Форма.8.1'!U55</f>
        <v>0</v>
      </c>
      <c r="V55" s="525">
        <f>'[1]Форма.8.1'!V55</f>
        <v>0</v>
      </c>
      <c r="W55" s="525">
        <f>'[1]Форма.8.1'!W55</f>
        <v>0</v>
      </c>
      <c r="X55" s="525">
        <f>'[1]Форма.8.1'!X55</f>
        <v>0</v>
      </c>
      <c r="Y55" s="525">
        <f>'[1]Форма.8.1'!Y55</f>
        <v>0</v>
      </c>
      <c r="Z55" s="525">
        <f>'[1]Форма.8.1'!Z55</f>
        <v>0</v>
      </c>
      <c r="AA55" s="525">
        <f>'[1]Форма.8.1'!AA55</f>
        <v>0</v>
      </c>
      <c r="AB55" s="526">
        <f>'[1]Форма.8.1'!AB55</f>
        <v>0</v>
      </c>
      <c r="AC55" s="525">
        <f>'[1]Форма.8.1'!AC55</f>
        <v>0</v>
      </c>
      <c r="AD55" s="525">
        <f>'[1]Форма.8.1'!AD55</f>
        <v>0</v>
      </c>
      <c r="AE55" s="526">
        <f>'[1]Форма.8.1'!AE55</f>
        <v>0</v>
      </c>
      <c r="AF55" s="522"/>
      <c r="AG55" s="522"/>
      <c r="AH55" s="527">
        <f>'[1]Форма.8.1'!AH55</f>
        <v>0</v>
      </c>
      <c r="AI55" s="527">
        <f>'[1]Форма.8.1'!AI55</f>
        <v>0</v>
      </c>
      <c r="AJ55" s="527">
        <f>'[1]Форма.8.1'!AJ55</f>
        <v>0</v>
      </c>
      <c r="AK55" s="528">
        <f>'[1]Форма.8.1'!AK55</f>
        <v>0</v>
      </c>
      <c r="AL55" s="528">
        <f>'[1]Форма.8.1'!AL55</f>
        <v>0</v>
      </c>
      <c r="AM55" s="528">
        <f>'[1]Форма.8.1'!AM55</f>
        <v>0</v>
      </c>
      <c r="AN55" s="528">
        <f>'[1]Форма.8.1'!AN55</f>
        <v>0</v>
      </c>
      <c r="AP55" s="473">
        <f t="shared" si="0"/>
        <v>0</v>
      </c>
      <c r="AR55" s="529"/>
      <c r="AS55" s="530"/>
    </row>
    <row r="56" spans="2:45" ht="15.75" hidden="1">
      <c r="B56" s="523" t="str">
        <f>'[1]Форма.8.1'!B56</f>
        <v>5.4.</v>
      </c>
      <c r="C56" s="523" t="str">
        <f>'[1]Форма.8.1'!C56</f>
        <v>май</v>
      </c>
      <c r="D56" s="523">
        <f>'[1]Форма.8.1'!D56</f>
        <v>0</v>
      </c>
      <c r="E56" s="523">
        <f>'[1]Форма.8.1'!E56</f>
        <v>0</v>
      </c>
      <c r="F56" s="523">
        <f>'[1]Форма.8.1'!F56</f>
        <v>0</v>
      </c>
      <c r="G56" s="523">
        <f>'[1]Форма.8.1'!G56</f>
        <v>0</v>
      </c>
      <c r="H56" s="523">
        <f>'[1]Форма.8.1'!H56</f>
        <v>0</v>
      </c>
      <c r="I56" s="523">
        <f>'[1]Форма.8.1'!I56</f>
        <v>0</v>
      </c>
      <c r="J56" s="523">
        <f>'[1]Форма.8.1'!J56</f>
        <v>0</v>
      </c>
      <c r="K56" s="523">
        <f>'[1]Форма.8.1'!K56</f>
        <v>0</v>
      </c>
      <c r="L56" s="523">
        <f>'[1]Форма.8.1'!L56</f>
        <v>0</v>
      </c>
      <c r="M56" s="523">
        <f>'[1]Форма.8.1'!M56</f>
        <v>0</v>
      </c>
      <c r="N56" s="523">
        <f>'[1]Форма.8.1'!N56</f>
        <v>0</v>
      </c>
      <c r="O56" s="523">
        <f>'[1]Форма.8.1'!O56</f>
        <v>0</v>
      </c>
      <c r="P56" s="523">
        <f>'[1]Форма.8.1'!P56</f>
        <v>0</v>
      </c>
      <c r="Q56" s="524">
        <f>'[1]Форма.8.1'!Q56</f>
        <v>0</v>
      </c>
      <c r="R56" s="522"/>
      <c r="S56" s="522"/>
      <c r="T56" s="525">
        <f>'[1]Форма.8.1'!T56</f>
        <v>0</v>
      </c>
      <c r="U56" s="525">
        <f>'[1]Форма.8.1'!U56</f>
        <v>0</v>
      </c>
      <c r="V56" s="525">
        <f>'[1]Форма.8.1'!V56</f>
        <v>0</v>
      </c>
      <c r="W56" s="525">
        <f>'[1]Форма.8.1'!W56</f>
        <v>0</v>
      </c>
      <c r="X56" s="525">
        <f>'[1]Форма.8.1'!X56</f>
        <v>0</v>
      </c>
      <c r="Y56" s="525">
        <f>'[1]Форма.8.1'!Y56</f>
        <v>0</v>
      </c>
      <c r="Z56" s="525">
        <f>'[1]Форма.8.1'!Z56</f>
        <v>0</v>
      </c>
      <c r="AA56" s="525">
        <f>'[1]Форма.8.1'!AA56</f>
        <v>0</v>
      </c>
      <c r="AB56" s="526">
        <f>'[1]Форма.8.1'!AB56</f>
        <v>0</v>
      </c>
      <c r="AC56" s="525">
        <f>'[1]Форма.8.1'!AC56</f>
        <v>0</v>
      </c>
      <c r="AD56" s="525">
        <f>'[1]Форма.8.1'!AD56</f>
        <v>0</v>
      </c>
      <c r="AE56" s="526">
        <f>'[1]Форма.8.1'!AE56</f>
        <v>0</v>
      </c>
      <c r="AF56" s="522"/>
      <c r="AG56" s="522"/>
      <c r="AH56" s="527">
        <f>'[1]Форма.8.1'!AH56</f>
        <v>0</v>
      </c>
      <c r="AI56" s="527">
        <f>'[1]Форма.8.1'!AI56</f>
        <v>0</v>
      </c>
      <c r="AJ56" s="527">
        <f>'[1]Форма.8.1'!AJ56</f>
        <v>0</v>
      </c>
      <c r="AK56" s="528">
        <f>'[1]Форма.8.1'!AK56</f>
        <v>0</v>
      </c>
      <c r="AL56" s="528">
        <f>'[1]Форма.8.1'!AL56</f>
        <v>0</v>
      </c>
      <c r="AM56" s="528">
        <f>'[1]Форма.8.1'!AM56</f>
        <v>0</v>
      </c>
      <c r="AN56" s="528">
        <f>'[1]Форма.8.1'!AN56</f>
        <v>0</v>
      </c>
      <c r="AP56" s="473">
        <f t="shared" si="0"/>
        <v>0</v>
      </c>
      <c r="AR56" s="529"/>
      <c r="AS56" s="530"/>
    </row>
    <row r="57" spans="2:45" ht="15.75" hidden="1">
      <c r="B57" s="523" t="str">
        <f>'[1]Форма.8.1'!B57</f>
        <v>5.5.</v>
      </c>
      <c r="C57" s="523" t="str">
        <f>'[1]Форма.8.1'!C57</f>
        <v>май</v>
      </c>
      <c r="D57" s="523">
        <f>'[1]Форма.8.1'!D57</f>
        <v>0</v>
      </c>
      <c r="E57" s="523">
        <f>'[1]Форма.8.1'!E57</f>
        <v>0</v>
      </c>
      <c r="F57" s="523">
        <f>'[1]Форма.8.1'!F57</f>
        <v>0</v>
      </c>
      <c r="G57" s="523">
        <f>'[1]Форма.8.1'!G57</f>
        <v>0</v>
      </c>
      <c r="H57" s="523">
        <f>'[1]Форма.8.1'!H57</f>
        <v>0</v>
      </c>
      <c r="I57" s="523">
        <f>'[1]Форма.8.1'!I57</f>
        <v>0</v>
      </c>
      <c r="J57" s="523">
        <f>'[1]Форма.8.1'!J57</f>
        <v>0</v>
      </c>
      <c r="K57" s="523">
        <f>'[1]Форма.8.1'!K57</f>
        <v>0</v>
      </c>
      <c r="L57" s="523">
        <f>'[1]Форма.8.1'!L57</f>
        <v>0</v>
      </c>
      <c r="M57" s="523">
        <f>'[1]Форма.8.1'!M57</f>
        <v>0</v>
      </c>
      <c r="N57" s="523">
        <f>'[1]Форма.8.1'!N57</f>
        <v>0</v>
      </c>
      <c r="O57" s="523">
        <f>'[1]Форма.8.1'!O57</f>
        <v>0</v>
      </c>
      <c r="P57" s="523">
        <f>'[1]Форма.8.1'!P57</f>
        <v>0</v>
      </c>
      <c r="Q57" s="524">
        <f>'[1]Форма.8.1'!Q57</f>
        <v>0</v>
      </c>
      <c r="R57" s="522"/>
      <c r="S57" s="522"/>
      <c r="T57" s="525">
        <f>'[1]Форма.8.1'!T57</f>
        <v>0</v>
      </c>
      <c r="U57" s="525">
        <f>'[1]Форма.8.1'!U57</f>
        <v>0</v>
      </c>
      <c r="V57" s="525">
        <f>'[1]Форма.8.1'!V57</f>
        <v>0</v>
      </c>
      <c r="W57" s="525">
        <f>'[1]Форма.8.1'!W57</f>
        <v>0</v>
      </c>
      <c r="X57" s="525">
        <f>'[1]Форма.8.1'!X57</f>
        <v>0</v>
      </c>
      <c r="Y57" s="525">
        <f>'[1]Форма.8.1'!Y57</f>
        <v>0</v>
      </c>
      <c r="Z57" s="525">
        <f>'[1]Форма.8.1'!Z57</f>
        <v>0</v>
      </c>
      <c r="AA57" s="525">
        <f>'[1]Форма.8.1'!AA57</f>
        <v>0</v>
      </c>
      <c r="AB57" s="526">
        <f>'[1]Форма.8.1'!AB57</f>
        <v>0</v>
      </c>
      <c r="AC57" s="525">
        <f>'[1]Форма.8.1'!AC57</f>
        <v>0</v>
      </c>
      <c r="AD57" s="525">
        <f>'[1]Форма.8.1'!AD57</f>
        <v>0</v>
      </c>
      <c r="AE57" s="526">
        <f>'[1]Форма.8.1'!AE57</f>
        <v>0</v>
      </c>
      <c r="AF57" s="522"/>
      <c r="AG57" s="522"/>
      <c r="AH57" s="527">
        <f>'[1]Форма.8.1'!AH57</f>
        <v>0</v>
      </c>
      <c r="AI57" s="527">
        <f>'[1]Форма.8.1'!AI57</f>
        <v>0</v>
      </c>
      <c r="AJ57" s="527">
        <f>'[1]Форма.8.1'!AJ57</f>
        <v>0</v>
      </c>
      <c r="AK57" s="528">
        <f>'[1]Форма.8.1'!AK57</f>
        <v>0</v>
      </c>
      <c r="AL57" s="528">
        <f>'[1]Форма.8.1'!AL57</f>
        <v>0</v>
      </c>
      <c r="AM57" s="528">
        <f>'[1]Форма.8.1'!AM57</f>
        <v>0</v>
      </c>
      <c r="AN57" s="528">
        <f>'[1]Форма.8.1'!AN57</f>
        <v>0</v>
      </c>
      <c r="AP57" s="473">
        <f t="shared" si="0"/>
        <v>0</v>
      </c>
      <c r="AR57" s="529"/>
      <c r="AS57" s="530"/>
    </row>
    <row r="58" spans="2:45" ht="15.75" hidden="1">
      <c r="B58" s="523" t="str">
        <f>'[1]Форма.8.1'!B58</f>
        <v>5.6.</v>
      </c>
      <c r="C58" s="523" t="str">
        <f>'[1]Форма.8.1'!C58</f>
        <v>май</v>
      </c>
      <c r="D58" s="523">
        <f>'[1]Форма.8.1'!D58</f>
        <v>0</v>
      </c>
      <c r="E58" s="523">
        <f>'[1]Форма.8.1'!E58</f>
        <v>0</v>
      </c>
      <c r="F58" s="523">
        <f>'[1]Форма.8.1'!F58</f>
        <v>0</v>
      </c>
      <c r="G58" s="523">
        <f>'[1]Форма.8.1'!G58</f>
        <v>0</v>
      </c>
      <c r="H58" s="523">
        <f>'[1]Форма.8.1'!H58</f>
        <v>0</v>
      </c>
      <c r="I58" s="523">
        <f>'[1]Форма.8.1'!I58</f>
        <v>0</v>
      </c>
      <c r="J58" s="523">
        <f>'[1]Форма.8.1'!J58</f>
        <v>0</v>
      </c>
      <c r="K58" s="523">
        <f>'[1]Форма.8.1'!K58</f>
        <v>0</v>
      </c>
      <c r="L58" s="523">
        <f>'[1]Форма.8.1'!L58</f>
        <v>0</v>
      </c>
      <c r="M58" s="523">
        <f>'[1]Форма.8.1'!M58</f>
        <v>0</v>
      </c>
      <c r="N58" s="523">
        <f>'[1]Форма.8.1'!N58</f>
        <v>0</v>
      </c>
      <c r="O58" s="523">
        <f>'[1]Форма.8.1'!O58</f>
        <v>0</v>
      </c>
      <c r="P58" s="523">
        <f>'[1]Форма.8.1'!P58</f>
        <v>0</v>
      </c>
      <c r="Q58" s="524">
        <f>'[1]Форма.8.1'!Q58</f>
        <v>0</v>
      </c>
      <c r="R58" s="522"/>
      <c r="S58" s="522"/>
      <c r="T58" s="525">
        <f>'[1]Форма.8.1'!T58</f>
        <v>0</v>
      </c>
      <c r="U58" s="525">
        <f>'[1]Форма.8.1'!U58</f>
        <v>0</v>
      </c>
      <c r="V58" s="525">
        <f>'[1]Форма.8.1'!V58</f>
        <v>0</v>
      </c>
      <c r="W58" s="525">
        <f>'[1]Форма.8.1'!W58</f>
        <v>0</v>
      </c>
      <c r="X58" s="525">
        <f>'[1]Форма.8.1'!X58</f>
        <v>0</v>
      </c>
      <c r="Y58" s="525">
        <f>'[1]Форма.8.1'!Y58</f>
        <v>0</v>
      </c>
      <c r="Z58" s="525">
        <f>'[1]Форма.8.1'!Z58</f>
        <v>0</v>
      </c>
      <c r="AA58" s="525">
        <f>'[1]Форма.8.1'!AA58</f>
        <v>0</v>
      </c>
      <c r="AB58" s="526">
        <f>'[1]Форма.8.1'!AB58</f>
        <v>0</v>
      </c>
      <c r="AC58" s="525">
        <f>'[1]Форма.8.1'!AC58</f>
        <v>0</v>
      </c>
      <c r="AD58" s="525">
        <f>'[1]Форма.8.1'!AD58</f>
        <v>0</v>
      </c>
      <c r="AE58" s="526">
        <f>'[1]Форма.8.1'!AE58</f>
        <v>0</v>
      </c>
      <c r="AF58" s="522"/>
      <c r="AG58" s="522"/>
      <c r="AH58" s="527">
        <f>'[1]Форма.8.1'!AH58</f>
        <v>0</v>
      </c>
      <c r="AI58" s="527">
        <f>'[1]Форма.8.1'!AI58</f>
        <v>0</v>
      </c>
      <c r="AJ58" s="527">
        <f>'[1]Форма.8.1'!AJ58</f>
        <v>0</v>
      </c>
      <c r="AK58" s="528">
        <f>'[1]Форма.8.1'!AK58</f>
        <v>0</v>
      </c>
      <c r="AL58" s="528">
        <f>'[1]Форма.8.1'!AL58</f>
        <v>0</v>
      </c>
      <c r="AM58" s="528">
        <f>'[1]Форма.8.1'!AM58</f>
        <v>0</v>
      </c>
      <c r="AN58" s="528">
        <f>'[1]Форма.8.1'!AN58</f>
        <v>0</v>
      </c>
      <c r="AP58" s="473">
        <f t="shared" si="0"/>
        <v>0</v>
      </c>
      <c r="AR58" s="529"/>
      <c r="AS58" s="530"/>
    </row>
    <row r="59" spans="2:45" ht="15.75" hidden="1">
      <c r="B59" s="523" t="str">
        <f>'[1]Форма.8.1'!B59</f>
        <v>5.7.</v>
      </c>
      <c r="C59" s="523" t="str">
        <f>'[1]Форма.8.1'!C59</f>
        <v>май</v>
      </c>
      <c r="D59" s="523">
        <f>'[1]Форма.8.1'!D59</f>
        <v>0</v>
      </c>
      <c r="E59" s="523">
        <f>'[1]Форма.8.1'!E59</f>
        <v>0</v>
      </c>
      <c r="F59" s="523">
        <f>'[1]Форма.8.1'!F59</f>
        <v>0</v>
      </c>
      <c r="G59" s="523">
        <f>'[1]Форма.8.1'!G59</f>
        <v>0</v>
      </c>
      <c r="H59" s="523">
        <f>'[1]Форма.8.1'!H59</f>
        <v>0</v>
      </c>
      <c r="I59" s="523">
        <f>'[1]Форма.8.1'!I59</f>
        <v>0</v>
      </c>
      <c r="J59" s="523">
        <f>'[1]Форма.8.1'!J59</f>
        <v>0</v>
      </c>
      <c r="K59" s="523">
        <f>'[1]Форма.8.1'!K59</f>
        <v>0</v>
      </c>
      <c r="L59" s="523">
        <f>'[1]Форма.8.1'!L59</f>
        <v>0</v>
      </c>
      <c r="M59" s="523">
        <f>'[1]Форма.8.1'!M59</f>
        <v>0</v>
      </c>
      <c r="N59" s="523">
        <f>'[1]Форма.8.1'!N59</f>
        <v>0</v>
      </c>
      <c r="O59" s="523">
        <f>'[1]Форма.8.1'!O59</f>
        <v>0</v>
      </c>
      <c r="P59" s="523">
        <f>'[1]Форма.8.1'!P59</f>
        <v>0</v>
      </c>
      <c r="Q59" s="524">
        <f>'[1]Форма.8.1'!Q59</f>
        <v>0</v>
      </c>
      <c r="R59" s="522"/>
      <c r="S59" s="522"/>
      <c r="T59" s="525">
        <f>'[1]Форма.8.1'!T59</f>
        <v>0</v>
      </c>
      <c r="U59" s="525">
        <f>'[1]Форма.8.1'!U59</f>
        <v>0</v>
      </c>
      <c r="V59" s="525">
        <f>'[1]Форма.8.1'!V59</f>
        <v>0</v>
      </c>
      <c r="W59" s="525">
        <f>'[1]Форма.8.1'!W59</f>
        <v>0</v>
      </c>
      <c r="X59" s="525">
        <f>'[1]Форма.8.1'!X59</f>
        <v>0</v>
      </c>
      <c r="Y59" s="525">
        <f>'[1]Форма.8.1'!Y59</f>
        <v>0</v>
      </c>
      <c r="Z59" s="525">
        <f>'[1]Форма.8.1'!Z59</f>
        <v>0</v>
      </c>
      <c r="AA59" s="525">
        <f>'[1]Форма.8.1'!AA59</f>
        <v>0</v>
      </c>
      <c r="AB59" s="526">
        <f>'[1]Форма.8.1'!AB59</f>
        <v>0</v>
      </c>
      <c r="AC59" s="525">
        <f>'[1]Форма.8.1'!AC59</f>
        <v>0</v>
      </c>
      <c r="AD59" s="525">
        <f>'[1]Форма.8.1'!AD59</f>
        <v>0</v>
      </c>
      <c r="AE59" s="526">
        <f>'[1]Форма.8.1'!AE59</f>
        <v>0</v>
      </c>
      <c r="AF59" s="522"/>
      <c r="AG59" s="522"/>
      <c r="AH59" s="527">
        <f>'[1]Форма.8.1'!AH59</f>
        <v>0</v>
      </c>
      <c r="AI59" s="527">
        <f>'[1]Форма.8.1'!AI59</f>
        <v>0</v>
      </c>
      <c r="AJ59" s="527">
        <f>'[1]Форма.8.1'!AJ59</f>
        <v>0</v>
      </c>
      <c r="AK59" s="528">
        <f>'[1]Форма.8.1'!AK59</f>
        <v>0</v>
      </c>
      <c r="AL59" s="528">
        <f>'[1]Форма.8.1'!AL59</f>
        <v>0</v>
      </c>
      <c r="AM59" s="528">
        <f>'[1]Форма.8.1'!AM59</f>
        <v>0</v>
      </c>
      <c r="AN59" s="528">
        <f>'[1]Форма.8.1'!AN59</f>
        <v>0</v>
      </c>
      <c r="AP59" s="473">
        <f t="shared" si="0"/>
        <v>0</v>
      </c>
      <c r="AR59" s="529"/>
      <c r="AS59" s="530"/>
    </row>
    <row r="60" spans="2:45" ht="15.75" hidden="1">
      <c r="B60" s="523" t="str">
        <f>'[1]Форма.8.1'!B60</f>
        <v>5.8.</v>
      </c>
      <c r="C60" s="523" t="str">
        <f>'[1]Форма.8.1'!C60</f>
        <v>май</v>
      </c>
      <c r="D60" s="523">
        <f>'[1]Форма.8.1'!D60</f>
        <v>0</v>
      </c>
      <c r="E60" s="523">
        <f>'[1]Форма.8.1'!E60</f>
        <v>0</v>
      </c>
      <c r="F60" s="523">
        <f>'[1]Форма.8.1'!F60</f>
        <v>0</v>
      </c>
      <c r="G60" s="523">
        <f>'[1]Форма.8.1'!G60</f>
        <v>0</v>
      </c>
      <c r="H60" s="523">
        <f>'[1]Форма.8.1'!H60</f>
        <v>0</v>
      </c>
      <c r="I60" s="523">
        <f>'[1]Форма.8.1'!I60</f>
        <v>0</v>
      </c>
      <c r="J60" s="523">
        <f>'[1]Форма.8.1'!J60</f>
        <v>0</v>
      </c>
      <c r="K60" s="523">
        <f>'[1]Форма.8.1'!K60</f>
        <v>0</v>
      </c>
      <c r="L60" s="523">
        <f>'[1]Форма.8.1'!L60</f>
        <v>0</v>
      </c>
      <c r="M60" s="523">
        <f>'[1]Форма.8.1'!M60</f>
        <v>0</v>
      </c>
      <c r="N60" s="523">
        <f>'[1]Форма.8.1'!N60</f>
        <v>0</v>
      </c>
      <c r="O60" s="523">
        <f>'[1]Форма.8.1'!O60</f>
        <v>0</v>
      </c>
      <c r="P60" s="523">
        <f>'[1]Форма.8.1'!P60</f>
        <v>0</v>
      </c>
      <c r="Q60" s="524">
        <f>'[1]Форма.8.1'!Q60</f>
        <v>0</v>
      </c>
      <c r="R60" s="522"/>
      <c r="S60" s="522"/>
      <c r="T60" s="525">
        <f>'[1]Форма.8.1'!T60</f>
        <v>0</v>
      </c>
      <c r="U60" s="525">
        <f>'[1]Форма.8.1'!U60</f>
        <v>0</v>
      </c>
      <c r="V60" s="525">
        <f>'[1]Форма.8.1'!V60</f>
        <v>0</v>
      </c>
      <c r="W60" s="525">
        <f>'[1]Форма.8.1'!W60</f>
        <v>0</v>
      </c>
      <c r="X60" s="525">
        <f>'[1]Форма.8.1'!X60</f>
        <v>0</v>
      </c>
      <c r="Y60" s="525">
        <f>'[1]Форма.8.1'!Y60</f>
        <v>0</v>
      </c>
      <c r="Z60" s="525">
        <f>'[1]Форма.8.1'!Z60</f>
        <v>0</v>
      </c>
      <c r="AA60" s="525">
        <f>'[1]Форма.8.1'!AA60</f>
        <v>0</v>
      </c>
      <c r="AB60" s="526">
        <f>'[1]Форма.8.1'!AB60</f>
        <v>0</v>
      </c>
      <c r="AC60" s="525">
        <f>'[1]Форма.8.1'!AC60</f>
        <v>0</v>
      </c>
      <c r="AD60" s="525">
        <f>'[1]Форма.8.1'!AD60</f>
        <v>0</v>
      </c>
      <c r="AE60" s="526">
        <f>'[1]Форма.8.1'!AE60</f>
        <v>0</v>
      </c>
      <c r="AF60" s="522"/>
      <c r="AG60" s="522"/>
      <c r="AH60" s="527">
        <f>'[1]Форма.8.1'!AH60</f>
        <v>0</v>
      </c>
      <c r="AI60" s="527">
        <f>'[1]Форма.8.1'!AI60</f>
        <v>0</v>
      </c>
      <c r="AJ60" s="527">
        <f>'[1]Форма.8.1'!AJ60</f>
        <v>0</v>
      </c>
      <c r="AK60" s="528">
        <f>'[1]Форма.8.1'!AK60</f>
        <v>0</v>
      </c>
      <c r="AL60" s="528">
        <f>'[1]Форма.8.1'!AL60</f>
        <v>0</v>
      </c>
      <c r="AM60" s="528">
        <f>'[1]Форма.8.1'!AM60</f>
        <v>0</v>
      </c>
      <c r="AN60" s="528">
        <f>'[1]Форма.8.1'!AN60</f>
        <v>0</v>
      </c>
      <c r="AP60" s="473">
        <f t="shared" si="0"/>
        <v>0</v>
      </c>
      <c r="AR60" s="529"/>
      <c r="AS60" s="530"/>
    </row>
    <row r="61" spans="2:45" ht="15.75" hidden="1">
      <c r="B61" s="523" t="str">
        <f>'[1]Форма.8.1'!B61</f>
        <v>5.9.</v>
      </c>
      <c r="C61" s="523" t="str">
        <f>'[1]Форма.8.1'!C61</f>
        <v>май</v>
      </c>
      <c r="D61" s="523">
        <f>'[1]Форма.8.1'!D61</f>
        <v>0</v>
      </c>
      <c r="E61" s="523">
        <f>'[1]Форма.8.1'!E61</f>
        <v>0</v>
      </c>
      <c r="F61" s="523">
        <f>'[1]Форма.8.1'!F61</f>
        <v>0</v>
      </c>
      <c r="G61" s="523">
        <f>'[1]Форма.8.1'!G61</f>
        <v>0</v>
      </c>
      <c r="H61" s="523">
        <f>'[1]Форма.8.1'!H61</f>
        <v>0</v>
      </c>
      <c r="I61" s="523">
        <f>'[1]Форма.8.1'!I61</f>
        <v>0</v>
      </c>
      <c r="J61" s="523">
        <f>'[1]Форма.8.1'!J61</f>
        <v>0</v>
      </c>
      <c r="K61" s="523">
        <f>'[1]Форма.8.1'!K61</f>
        <v>0</v>
      </c>
      <c r="L61" s="523">
        <f>'[1]Форма.8.1'!L61</f>
        <v>0</v>
      </c>
      <c r="M61" s="523">
        <f>'[1]Форма.8.1'!M61</f>
        <v>0</v>
      </c>
      <c r="N61" s="523">
        <f>'[1]Форма.8.1'!N61</f>
        <v>0</v>
      </c>
      <c r="O61" s="523">
        <f>'[1]Форма.8.1'!O61</f>
        <v>0</v>
      </c>
      <c r="P61" s="523">
        <f>'[1]Форма.8.1'!P61</f>
        <v>0</v>
      </c>
      <c r="Q61" s="524">
        <f>'[1]Форма.8.1'!Q61</f>
        <v>0</v>
      </c>
      <c r="R61" s="522"/>
      <c r="S61" s="522"/>
      <c r="T61" s="525">
        <f>'[1]Форма.8.1'!T61</f>
        <v>0</v>
      </c>
      <c r="U61" s="525">
        <f>'[1]Форма.8.1'!U61</f>
        <v>0</v>
      </c>
      <c r="V61" s="525">
        <f>'[1]Форма.8.1'!V61</f>
        <v>0</v>
      </c>
      <c r="W61" s="525">
        <f>'[1]Форма.8.1'!W61</f>
        <v>0</v>
      </c>
      <c r="X61" s="525">
        <f>'[1]Форма.8.1'!X61</f>
        <v>0</v>
      </c>
      <c r="Y61" s="525">
        <f>'[1]Форма.8.1'!Y61</f>
        <v>0</v>
      </c>
      <c r="Z61" s="525">
        <f>'[1]Форма.8.1'!Z61</f>
        <v>0</v>
      </c>
      <c r="AA61" s="525">
        <f>'[1]Форма.8.1'!AA61</f>
        <v>0</v>
      </c>
      <c r="AB61" s="526">
        <f>'[1]Форма.8.1'!AB61</f>
        <v>0</v>
      </c>
      <c r="AC61" s="525">
        <f>'[1]Форма.8.1'!AC61</f>
        <v>0</v>
      </c>
      <c r="AD61" s="525">
        <f>'[1]Форма.8.1'!AD61</f>
        <v>0</v>
      </c>
      <c r="AE61" s="526">
        <f>'[1]Форма.8.1'!AE61</f>
        <v>0</v>
      </c>
      <c r="AF61" s="522"/>
      <c r="AG61" s="522"/>
      <c r="AH61" s="527">
        <f>'[1]Форма.8.1'!AH61</f>
        <v>0</v>
      </c>
      <c r="AI61" s="527">
        <f>'[1]Форма.8.1'!AI61</f>
        <v>0</v>
      </c>
      <c r="AJ61" s="527">
        <f>'[1]Форма.8.1'!AJ61</f>
        <v>0</v>
      </c>
      <c r="AK61" s="528">
        <f>'[1]Форма.8.1'!AK61</f>
        <v>0</v>
      </c>
      <c r="AL61" s="528">
        <f>'[1]Форма.8.1'!AL61</f>
        <v>0</v>
      </c>
      <c r="AM61" s="528">
        <f>'[1]Форма.8.1'!AM61</f>
        <v>0</v>
      </c>
      <c r="AN61" s="528">
        <f>'[1]Форма.8.1'!AN61</f>
        <v>0</v>
      </c>
      <c r="AP61" s="473">
        <f t="shared" si="0"/>
        <v>0</v>
      </c>
      <c r="AR61" s="529"/>
      <c r="AS61" s="530"/>
    </row>
    <row r="62" spans="2:45" ht="58.5" customHeight="1">
      <c r="B62" s="523" t="str">
        <f>'[1]Форма.8.1'!B62</f>
        <v>6.</v>
      </c>
      <c r="C62" s="523" t="str">
        <f>'[1]Форма.8.1'!C62</f>
        <v>июнь</v>
      </c>
      <c r="D62" s="523" t="str">
        <f>'[1]Форма.8.1'!D62</f>
        <v>ТП-15РУ-0,4</v>
      </c>
      <c r="E62" s="523" t="str">
        <f>'[1]Форма.8.1'!E62</f>
        <v>ПС</v>
      </c>
      <c r="F62" s="523">
        <f>'[1]Форма.8.1'!F62</f>
        <v>6</v>
      </c>
      <c r="G62" s="523" t="str">
        <f>'[1]Форма.8.1'!G62</f>
        <v>Аварийное отключение Маслянного выключателя. Причина: сгорел электромагнитный привод ячейки. Заменили ячейку на резервную.</v>
      </c>
      <c r="H62" s="523" t="str">
        <f>'[1]Форма.8.1'!H62</f>
        <v>нет</v>
      </c>
      <c r="I62" s="523">
        <f>'[1]Форма.8.1'!I62</f>
        <v>0</v>
      </c>
      <c r="J62" s="523">
        <f>'[1]Форма.8.1'!J62</f>
        <v>0</v>
      </c>
      <c r="K62" s="523">
        <f>'[1]Форма.8.1'!K62</f>
        <v>0</v>
      </c>
      <c r="L62" s="523">
        <f>'[1]Форма.8.1'!L62</f>
        <v>0</v>
      </c>
      <c r="M62" s="523">
        <f>'[1]Форма.8.1'!M62</f>
        <v>0</v>
      </c>
      <c r="N62" s="523">
        <f>'[1]Форма.8.1'!N62</f>
        <v>4</v>
      </c>
      <c r="O62" s="523">
        <f>'[1]Форма.8.1'!O62</f>
        <v>0</v>
      </c>
      <c r="P62" s="523">
        <f>'[1]Форма.8.1'!P62</f>
        <v>0</v>
      </c>
      <c r="Q62" s="524">
        <f>'[1]Форма.8.1'!Q62</f>
        <v>4</v>
      </c>
      <c r="R62" s="522"/>
      <c r="S62" s="522"/>
      <c r="T62" s="525">
        <f>'[1]Форма.8.1'!T62</f>
        <v>0</v>
      </c>
      <c r="U62" s="525">
        <f>'[1]Форма.8.1'!U62</f>
        <v>0</v>
      </c>
      <c r="V62" s="525">
        <f>'[1]Форма.8.1'!V62</f>
        <v>0</v>
      </c>
      <c r="W62" s="525">
        <f>'[1]Форма.8.1'!W62</f>
        <v>0</v>
      </c>
      <c r="X62" s="525">
        <f>'[1]Форма.8.1'!X62</f>
        <v>4</v>
      </c>
      <c r="Y62" s="525">
        <f>'[1]Форма.8.1'!Y62</f>
        <v>0</v>
      </c>
      <c r="Z62" s="525">
        <f>'[1]Форма.8.1'!Z62</f>
        <v>0</v>
      </c>
      <c r="AA62" s="525">
        <f>'[1]Форма.8.1'!AA62</f>
        <v>0</v>
      </c>
      <c r="AB62" s="526">
        <f>'[1]Форма.8.1'!AB62</f>
        <v>4</v>
      </c>
      <c r="AC62" s="525">
        <f>'[1]Форма.8.1'!AC62</f>
        <v>0</v>
      </c>
      <c r="AD62" s="525">
        <f>'[1]Форма.8.1'!AD62</f>
        <v>0</v>
      </c>
      <c r="AE62" s="526">
        <f>'[1]Форма.8.1'!AE62</f>
        <v>4</v>
      </c>
      <c r="AF62" s="522"/>
      <c r="AG62" s="522"/>
      <c r="AH62" s="527" t="str">
        <f>'[1]Форма.8.1'!AH62</f>
        <v>18.06.2014
 06:40:00</v>
      </c>
      <c r="AI62" s="527" t="str">
        <f>'[1]Форма.8.1'!AI62</f>
        <v>18.06.2014
  08:40:00</v>
      </c>
      <c r="AJ62" s="527" t="str">
        <f>'[1]Форма.8.1'!AJ62</f>
        <v>18.06.2014
  08:40:00</v>
      </c>
      <c r="AK62" s="528">
        <f>'[1]Форма.8.1'!AK62</f>
        <v>2</v>
      </c>
      <c r="AL62" s="528">
        <f>'[1]Форма.8.1'!AL62</f>
        <v>0</v>
      </c>
      <c r="AM62" s="528" t="str">
        <f>'[1]Форма.8.1'!AM62</f>
        <v>Аварийный журнал</v>
      </c>
      <c r="AN62" s="528" t="str">
        <f>'[1]Форма.8.1'!AN62</f>
        <v>Запись от 18.06.2014</v>
      </c>
      <c r="AP62" s="473">
        <f t="shared" si="0"/>
        <v>8</v>
      </c>
      <c r="AR62" s="529"/>
      <c r="AS62" s="530"/>
    </row>
    <row r="63" spans="2:45" ht="15.75" hidden="1">
      <c r="B63" s="523" t="str">
        <f>'[1]Форма.8.1'!B63</f>
        <v>6.1.</v>
      </c>
      <c r="C63" s="523" t="str">
        <f>'[1]Форма.8.1'!C63</f>
        <v>июнь</v>
      </c>
      <c r="D63" s="523">
        <f>'[1]Форма.8.1'!D63</f>
        <v>0</v>
      </c>
      <c r="E63" s="523">
        <f>'[1]Форма.8.1'!E63</f>
        <v>0</v>
      </c>
      <c r="F63" s="523">
        <f>'[1]Форма.8.1'!F63</f>
        <v>0</v>
      </c>
      <c r="G63" s="523">
        <f>'[1]Форма.8.1'!G63</f>
        <v>0</v>
      </c>
      <c r="H63" s="523">
        <f>'[1]Форма.8.1'!H63</f>
        <v>0</v>
      </c>
      <c r="I63" s="523">
        <f>'[1]Форма.8.1'!I63</f>
        <v>0</v>
      </c>
      <c r="J63" s="523">
        <f>'[1]Форма.8.1'!J63</f>
        <v>0</v>
      </c>
      <c r="K63" s="523">
        <f>'[1]Форма.8.1'!K63</f>
        <v>0</v>
      </c>
      <c r="L63" s="523">
        <f>'[1]Форма.8.1'!L63</f>
        <v>0</v>
      </c>
      <c r="M63" s="523">
        <f>'[1]Форма.8.1'!M63</f>
        <v>0</v>
      </c>
      <c r="N63" s="523">
        <f>'[1]Форма.8.1'!N63</f>
        <v>0</v>
      </c>
      <c r="O63" s="523">
        <f>'[1]Форма.8.1'!O63</f>
        <v>0</v>
      </c>
      <c r="P63" s="523">
        <f>'[1]Форма.8.1'!P63</f>
        <v>0</v>
      </c>
      <c r="Q63" s="524">
        <f>'[1]Форма.8.1'!Q63</f>
        <v>0</v>
      </c>
      <c r="R63" s="522"/>
      <c r="S63" s="522"/>
      <c r="T63" s="525">
        <f>'[1]Форма.8.1'!T63</f>
        <v>0</v>
      </c>
      <c r="U63" s="525">
        <f>'[1]Форма.8.1'!U63</f>
        <v>0</v>
      </c>
      <c r="V63" s="525">
        <f>'[1]Форма.8.1'!V63</f>
        <v>0</v>
      </c>
      <c r="W63" s="525">
        <f>'[1]Форма.8.1'!W63</f>
        <v>0</v>
      </c>
      <c r="X63" s="525">
        <f>'[1]Форма.8.1'!X63</f>
        <v>0</v>
      </c>
      <c r="Y63" s="525">
        <f>'[1]Форма.8.1'!Y63</f>
        <v>0</v>
      </c>
      <c r="Z63" s="525">
        <f>'[1]Форма.8.1'!Z63</f>
        <v>0</v>
      </c>
      <c r="AA63" s="525">
        <f>'[1]Форма.8.1'!AA63</f>
        <v>0</v>
      </c>
      <c r="AB63" s="526">
        <f>'[1]Форма.8.1'!AB63</f>
        <v>0</v>
      </c>
      <c r="AC63" s="525">
        <f>'[1]Форма.8.1'!AC63</f>
        <v>0</v>
      </c>
      <c r="AD63" s="525">
        <f>'[1]Форма.8.1'!AD63</f>
        <v>0</v>
      </c>
      <c r="AE63" s="526">
        <f>'[1]Форма.8.1'!AE63</f>
        <v>0</v>
      </c>
      <c r="AF63" s="522"/>
      <c r="AG63" s="522"/>
      <c r="AH63" s="527">
        <f>'[1]Форма.8.1'!AH63</f>
        <v>0</v>
      </c>
      <c r="AI63" s="527">
        <f>'[1]Форма.8.1'!AI63</f>
        <v>0</v>
      </c>
      <c r="AJ63" s="527">
        <f>'[1]Форма.8.1'!AJ63</f>
        <v>0</v>
      </c>
      <c r="AK63" s="528">
        <f>'[1]Форма.8.1'!AK63</f>
        <v>0</v>
      </c>
      <c r="AL63" s="528">
        <f>'[1]Форма.8.1'!AL63</f>
        <v>0</v>
      </c>
      <c r="AM63" s="528">
        <f>'[1]Форма.8.1'!AM63</f>
        <v>0</v>
      </c>
      <c r="AN63" s="528">
        <f>'[1]Форма.8.1'!AN63</f>
        <v>0</v>
      </c>
      <c r="AP63" s="473">
        <f t="shared" si="0"/>
        <v>0</v>
      </c>
      <c r="AR63" s="529"/>
      <c r="AS63" s="530"/>
    </row>
    <row r="64" spans="2:45" ht="15.75" hidden="1">
      <c r="B64" s="523" t="str">
        <f>'[1]Форма.8.1'!B64</f>
        <v>6.2.</v>
      </c>
      <c r="C64" s="523" t="str">
        <f>'[1]Форма.8.1'!C64</f>
        <v>июнь</v>
      </c>
      <c r="D64" s="523">
        <f>'[1]Форма.8.1'!D64</f>
        <v>0</v>
      </c>
      <c r="E64" s="523">
        <f>'[1]Форма.8.1'!E64</f>
        <v>0</v>
      </c>
      <c r="F64" s="523">
        <f>'[1]Форма.8.1'!F64</f>
        <v>0</v>
      </c>
      <c r="G64" s="523">
        <f>'[1]Форма.8.1'!G64</f>
        <v>0</v>
      </c>
      <c r="H64" s="523">
        <f>'[1]Форма.8.1'!H64</f>
        <v>0</v>
      </c>
      <c r="I64" s="523">
        <f>'[1]Форма.8.1'!I64</f>
        <v>0</v>
      </c>
      <c r="J64" s="523">
        <f>'[1]Форма.8.1'!J64</f>
        <v>0</v>
      </c>
      <c r="K64" s="523">
        <f>'[1]Форма.8.1'!K64</f>
        <v>0</v>
      </c>
      <c r="L64" s="523">
        <f>'[1]Форма.8.1'!L64</f>
        <v>0</v>
      </c>
      <c r="M64" s="523">
        <f>'[1]Форма.8.1'!M64</f>
        <v>0</v>
      </c>
      <c r="N64" s="523">
        <f>'[1]Форма.8.1'!N64</f>
        <v>0</v>
      </c>
      <c r="O64" s="523">
        <f>'[1]Форма.8.1'!O64</f>
        <v>0</v>
      </c>
      <c r="P64" s="523">
        <f>'[1]Форма.8.1'!P64</f>
        <v>0</v>
      </c>
      <c r="Q64" s="524">
        <f>'[1]Форма.8.1'!Q64</f>
        <v>0</v>
      </c>
      <c r="R64" s="522"/>
      <c r="S64" s="522"/>
      <c r="T64" s="525">
        <f>'[1]Форма.8.1'!T64</f>
        <v>0</v>
      </c>
      <c r="U64" s="525">
        <f>'[1]Форма.8.1'!U64</f>
        <v>0</v>
      </c>
      <c r="V64" s="525">
        <f>'[1]Форма.8.1'!V64</f>
        <v>0</v>
      </c>
      <c r="W64" s="525">
        <f>'[1]Форма.8.1'!W64</f>
        <v>0</v>
      </c>
      <c r="X64" s="525">
        <f>'[1]Форма.8.1'!X64</f>
        <v>0</v>
      </c>
      <c r="Y64" s="525">
        <f>'[1]Форма.8.1'!Y64</f>
        <v>0</v>
      </c>
      <c r="Z64" s="525">
        <f>'[1]Форма.8.1'!Z64</f>
        <v>0</v>
      </c>
      <c r="AA64" s="525">
        <f>'[1]Форма.8.1'!AA64</f>
        <v>0</v>
      </c>
      <c r="AB64" s="526">
        <f>'[1]Форма.8.1'!AB64</f>
        <v>0</v>
      </c>
      <c r="AC64" s="525">
        <f>'[1]Форма.8.1'!AC64</f>
        <v>0</v>
      </c>
      <c r="AD64" s="525">
        <f>'[1]Форма.8.1'!AD64</f>
        <v>0</v>
      </c>
      <c r="AE64" s="526">
        <f>'[1]Форма.8.1'!AE64</f>
        <v>0</v>
      </c>
      <c r="AF64" s="522"/>
      <c r="AG64" s="522"/>
      <c r="AH64" s="527">
        <f>'[1]Форма.8.1'!AH64</f>
        <v>0</v>
      </c>
      <c r="AI64" s="527">
        <f>'[1]Форма.8.1'!AI64</f>
        <v>0</v>
      </c>
      <c r="AJ64" s="527">
        <f>'[1]Форма.8.1'!AJ64</f>
        <v>0</v>
      </c>
      <c r="AK64" s="528">
        <f>'[1]Форма.8.1'!AK64</f>
        <v>0</v>
      </c>
      <c r="AL64" s="528">
        <f>'[1]Форма.8.1'!AL64</f>
        <v>0</v>
      </c>
      <c r="AM64" s="528">
        <f>'[1]Форма.8.1'!AM64</f>
        <v>0</v>
      </c>
      <c r="AN64" s="528">
        <f>'[1]Форма.8.1'!AN64</f>
        <v>0</v>
      </c>
      <c r="AP64" s="473">
        <f t="shared" si="0"/>
        <v>0</v>
      </c>
      <c r="AR64" s="529"/>
      <c r="AS64" s="530"/>
    </row>
    <row r="65" spans="2:45" ht="15.75" hidden="1">
      <c r="B65" s="523" t="str">
        <f>'[1]Форма.8.1'!B65</f>
        <v>6.3.</v>
      </c>
      <c r="C65" s="523" t="str">
        <f>'[1]Форма.8.1'!C65</f>
        <v>июнь</v>
      </c>
      <c r="D65" s="523">
        <f>'[1]Форма.8.1'!D65</f>
        <v>0</v>
      </c>
      <c r="E65" s="523">
        <f>'[1]Форма.8.1'!E65</f>
        <v>0</v>
      </c>
      <c r="F65" s="523">
        <f>'[1]Форма.8.1'!F65</f>
        <v>0</v>
      </c>
      <c r="G65" s="523">
        <f>'[1]Форма.8.1'!G65</f>
        <v>0</v>
      </c>
      <c r="H65" s="523">
        <f>'[1]Форма.8.1'!H65</f>
        <v>0</v>
      </c>
      <c r="I65" s="523">
        <f>'[1]Форма.8.1'!I65</f>
        <v>0</v>
      </c>
      <c r="J65" s="523">
        <f>'[1]Форма.8.1'!J65</f>
        <v>0</v>
      </c>
      <c r="K65" s="523">
        <f>'[1]Форма.8.1'!K65</f>
        <v>0</v>
      </c>
      <c r="L65" s="523">
        <f>'[1]Форма.8.1'!L65</f>
        <v>0</v>
      </c>
      <c r="M65" s="523">
        <f>'[1]Форма.8.1'!M65</f>
        <v>0</v>
      </c>
      <c r="N65" s="523">
        <f>'[1]Форма.8.1'!N65</f>
        <v>0</v>
      </c>
      <c r="O65" s="523">
        <f>'[1]Форма.8.1'!O65</f>
        <v>0</v>
      </c>
      <c r="P65" s="523">
        <f>'[1]Форма.8.1'!P65</f>
        <v>0</v>
      </c>
      <c r="Q65" s="524">
        <f>'[1]Форма.8.1'!Q65</f>
        <v>0</v>
      </c>
      <c r="R65" s="522"/>
      <c r="S65" s="522"/>
      <c r="T65" s="525">
        <f>'[1]Форма.8.1'!T65</f>
        <v>0</v>
      </c>
      <c r="U65" s="525">
        <f>'[1]Форма.8.1'!U65</f>
        <v>0</v>
      </c>
      <c r="V65" s="525">
        <f>'[1]Форма.8.1'!V65</f>
        <v>0</v>
      </c>
      <c r="W65" s="525">
        <f>'[1]Форма.8.1'!W65</f>
        <v>0</v>
      </c>
      <c r="X65" s="525">
        <f>'[1]Форма.8.1'!X65</f>
        <v>0</v>
      </c>
      <c r="Y65" s="525">
        <f>'[1]Форма.8.1'!Y65</f>
        <v>0</v>
      </c>
      <c r="Z65" s="525">
        <f>'[1]Форма.8.1'!Z65</f>
        <v>0</v>
      </c>
      <c r="AA65" s="525">
        <f>'[1]Форма.8.1'!AA65</f>
        <v>0</v>
      </c>
      <c r="AB65" s="526">
        <f>'[1]Форма.8.1'!AB65</f>
        <v>0</v>
      </c>
      <c r="AC65" s="525">
        <f>'[1]Форма.8.1'!AC65</f>
        <v>0</v>
      </c>
      <c r="AD65" s="525">
        <f>'[1]Форма.8.1'!AD65</f>
        <v>0</v>
      </c>
      <c r="AE65" s="526">
        <f>'[1]Форма.8.1'!AE65</f>
        <v>0</v>
      </c>
      <c r="AF65" s="522"/>
      <c r="AG65" s="522"/>
      <c r="AH65" s="527">
        <f>'[1]Форма.8.1'!AH65</f>
        <v>0</v>
      </c>
      <c r="AI65" s="527">
        <f>'[1]Форма.8.1'!AI65</f>
        <v>0</v>
      </c>
      <c r="AJ65" s="527">
        <f>'[1]Форма.8.1'!AJ65</f>
        <v>0</v>
      </c>
      <c r="AK65" s="528">
        <f>'[1]Форма.8.1'!AK65</f>
        <v>0</v>
      </c>
      <c r="AL65" s="528">
        <f>'[1]Форма.8.1'!AL65</f>
        <v>0</v>
      </c>
      <c r="AM65" s="528">
        <f>'[1]Форма.8.1'!AM65</f>
        <v>0</v>
      </c>
      <c r="AN65" s="528">
        <f>'[1]Форма.8.1'!AN65</f>
        <v>0</v>
      </c>
      <c r="AP65" s="473">
        <f t="shared" si="0"/>
        <v>0</v>
      </c>
      <c r="AR65" s="529"/>
      <c r="AS65" s="530"/>
    </row>
    <row r="66" spans="2:45" ht="15.75" hidden="1">
      <c r="B66" s="523" t="str">
        <f>'[1]Форма.8.1'!B66</f>
        <v>6.4.</v>
      </c>
      <c r="C66" s="523" t="str">
        <f>'[1]Форма.8.1'!C66</f>
        <v>июнь</v>
      </c>
      <c r="D66" s="523">
        <f>'[1]Форма.8.1'!D66</f>
        <v>0</v>
      </c>
      <c r="E66" s="523">
        <f>'[1]Форма.8.1'!E66</f>
        <v>0</v>
      </c>
      <c r="F66" s="523">
        <f>'[1]Форма.8.1'!F66</f>
        <v>0</v>
      </c>
      <c r="G66" s="523">
        <f>'[1]Форма.8.1'!G66</f>
        <v>0</v>
      </c>
      <c r="H66" s="523">
        <f>'[1]Форма.8.1'!H66</f>
        <v>0</v>
      </c>
      <c r="I66" s="523">
        <f>'[1]Форма.8.1'!I66</f>
        <v>0</v>
      </c>
      <c r="J66" s="523">
        <f>'[1]Форма.8.1'!J66</f>
        <v>0</v>
      </c>
      <c r="K66" s="523">
        <f>'[1]Форма.8.1'!K66</f>
        <v>0</v>
      </c>
      <c r="L66" s="523">
        <f>'[1]Форма.8.1'!L66</f>
        <v>0</v>
      </c>
      <c r="M66" s="523">
        <f>'[1]Форма.8.1'!M66</f>
        <v>0</v>
      </c>
      <c r="N66" s="523">
        <f>'[1]Форма.8.1'!N66</f>
        <v>0</v>
      </c>
      <c r="O66" s="523">
        <f>'[1]Форма.8.1'!O66</f>
        <v>0</v>
      </c>
      <c r="P66" s="523">
        <f>'[1]Форма.8.1'!P66</f>
        <v>0</v>
      </c>
      <c r="Q66" s="524">
        <f>'[1]Форма.8.1'!Q66</f>
        <v>0</v>
      </c>
      <c r="R66" s="522"/>
      <c r="S66" s="522"/>
      <c r="T66" s="525">
        <f>'[1]Форма.8.1'!T66</f>
        <v>0</v>
      </c>
      <c r="U66" s="525">
        <f>'[1]Форма.8.1'!U66</f>
        <v>0</v>
      </c>
      <c r="V66" s="525">
        <f>'[1]Форма.8.1'!V66</f>
        <v>0</v>
      </c>
      <c r="W66" s="525">
        <f>'[1]Форма.8.1'!W66</f>
        <v>0</v>
      </c>
      <c r="X66" s="525">
        <f>'[1]Форма.8.1'!X66</f>
        <v>0</v>
      </c>
      <c r="Y66" s="525">
        <f>'[1]Форма.8.1'!Y66</f>
        <v>0</v>
      </c>
      <c r="Z66" s="525">
        <f>'[1]Форма.8.1'!Z66</f>
        <v>0</v>
      </c>
      <c r="AA66" s="525">
        <f>'[1]Форма.8.1'!AA66</f>
        <v>0</v>
      </c>
      <c r="AB66" s="526">
        <f>'[1]Форма.8.1'!AB66</f>
        <v>0</v>
      </c>
      <c r="AC66" s="525">
        <f>'[1]Форма.8.1'!AC66</f>
        <v>0</v>
      </c>
      <c r="AD66" s="525">
        <f>'[1]Форма.8.1'!AD66</f>
        <v>0</v>
      </c>
      <c r="AE66" s="526">
        <f>'[1]Форма.8.1'!AE66</f>
        <v>0</v>
      </c>
      <c r="AF66" s="522"/>
      <c r="AG66" s="522"/>
      <c r="AH66" s="527">
        <f>'[1]Форма.8.1'!AH66</f>
        <v>0</v>
      </c>
      <c r="AI66" s="527">
        <f>'[1]Форма.8.1'!AI66</f>
        <v>0</v>
      </c>
      <c r="AJ66" s="527">
        <f>'[1]Форма.8.1'!AJ66</f>
        <v>0</v>
      </c>
      <c r="AK66" s="528">
        <f>'[1]Форма.8.1'!AK66</f>
        <v>0</v>
      </c>
      <c r="AL66" s="528">
        <f>'[1]Форма.8.1'!AL66</f>
        <v>0</v>
      </c>
      <c r="AM66" s="528">
        <f>'[1]Форма.8.1'!AM66</f>
        <v>0</v>
      </c>
      <c r="AN66" s="528">
        <f>'[1]Форма.8.1'!AN66</f>
        <v>0</v>
      </c>
      <c r="AP66" s="473">
        <f t="shared" si="0"/>
        <v>0</v>
      </c>
      <c r="AR66" s="529"/>
      <c r="AS66" s="530"/>
    </row>
    <row r="67" spans="2:45" ht="15.75" hidden="1">
      <c r="B67" s="523" t="str">
        <f>'[1]Форма.8.1'!B67</f>
        <v>6.5.</v>
      </c>
      <c r="C67" s="523" t="str">
        <f>'[1]Форма.8.1'!C67</f>
        <v>июнь</v>
      </c>
      <c r="D67" s="523">
        <f>'[1]Форма.8.1'!D67</f>
        <v>0</v>
      </c>
      <c r="E67" s="523">
        <f>'[1]Форма.8.1'!E67</f>
        <v>0</v>
      </c>
      <c r="F67" s="523">
        <f>'[1]Форма.8.1'!F67</f>
        <v>0</v>
      </c>
      <c r="G67" s="523">
        <f>'[1]Форма.8.1'!G67</f>
        <v>0</v>
      </c>
      <c r="H67" s="523">
        <f>'[1]Форма.8.1'!H67</f>
        <v>0</v>
      </c>
      <c r="I67" s="523">
        <f>'[1]Форма.8.1'!I67</f>
        <v>0</v>
      </c>
      <c r="J67" s="523">
        <f>'[1]Форма.8.1'!J67</f>
        <v>0</v>
      </c>
      <c r="K67" s="523">
        <f>'[1]Форма.8.1'!K67</f>
        <v>0</v>
      </c>
      <c r="L67" s="523">
        <f>'[1]Форма.8.1'!L67</f>
        <v>0</v>
      </c>
      <c r="M67" s="523">
        <f>'[1]Форма.8.1'!M67</f>
        <v>0</v>
      </c>
      <c r="N67" s="523">
        <f>'[1]Форма.8.1'!N67</f>
        <v>0</v>
      </c>
      <c r="O67" s="523">
        <f>'[1]Форма.8.1'!O67</f>
        <v>0</v>
      </c>
      <c r="P67" s="523">
        <f>'[1]Форма.8.1'!P67</f>
        <v>0</v>
      </c>
      <c r="Q67" s="524">
        <f>'[1]Форма.8.1'!Q67</f>
        <v>0</v>
      </c>
      <c r="R67" s="522"/>
      <c r="S67" s="522"/>
      <c r="T67" s="525">
        <f>'[1]Форма.8.1'!T67</f>
        <v>0</v>
      </c>
      <c r="U67" s="525">
        <f>'[1]Форма.8.1'!U67</f>
        <v>0</v>
      </c>
      <c r="V67" s="525">
        <f>'[1]Форма.8.1'!V67</f>
        <v>0</v>
      </c>
      <c r="W67" s="525">
        <f>'[1]Форма.8.1'!W67</f>
        <v>0</v>
      </c>
      <c r="X67" s="525">
        <f>'[1]Форма.8.1'!X67</f>
        <v>0</v>
      </c>
      <c r="Y67" s="525">
        <f>'[1]Форма.8.1'!Y67</f>
        <v>0</v>
      </c>
      <c r="Z67" s="525">
        <f>'[1]Форма.8.1'!Z67</f>
        <v>0</v>
      </c>
      <c r="AA67" s="525">
        <f>'[1]Форма.8.1'!AA67</f>
        <v>0</v>
      </c>
      <c r="AB67" s="526">
        <f>'[1]Форма.8.1'!AB67</f>
        <v>0</v>
      </c>
      <c r="AC67" s="525">
        <f>'[1]Форма.8.1'!AC67</f>
        <v>0</v>
      </c>
      <c r="AD67" s="525">
        <f>'[1]Форма.8.1'!AD67</f>
        <v>0</v>
      </c>
      <c r="AE67" s="526">
        <f>'[1]Форма.8.1'!AE67</f>
        <v>0</v>
      </c>
      <c r="AF67" s="522"/>
      <c r="AG67" s="522"/>
      <c r="AH67" s="527">
        <f>'[1]Форма.8.1'!AH67</f>
        <v>0</v>
      </c>
      <c r="AI67" s="527">
        <f>'[1]Форма.8.1'!AI67</f>
        <v>0</v>
      </c>
      <c r="AJ67" s="527">
        <f>'[1]Форма.8.1'!AJ67</f>
        <v>0</v>
      </c>
      <c r="AK67" s="528">
        <f>'[1]Форма.8.1'!AK67</f>
        <v>0</v>
      </c>
      <c r="AL67" s="528">
        <f>'[1]Форма.8.1'!AL67</f>
        <v>0</v>
      </c>
      <c r="AM67" s="528">
        <f>'[1]Форма.8.1'!AM67</f>
        <v>0</v>
      </c>
      <c r="AN67" s="528">
        <f>'[1]Форма.8.1'!AN67</f>
        <v>0</v>
      </c>
      <c r="AP67" s="473">
        <f t="shared" si="0"/>
        <v>0</v>
      </c>
      <c r="AR67" s="529"/>
      <c r="AS67" s="530"/>
    </row>
    <row r="68" spans="2:45" ht="15.75" hidden="1">
      <c r="B68" s="523" t="str">
        <f>'[1]Форма.8.1'!B68</f>
        <v>6.6.</v>
      </c>
      <c r="C68" s="523" t="str">
        <f>'[1]Форма.8.1'!C68</f>
        <v>июнь</v>
      </c>
      <c r="D68" s="523">
        <f>'[1]Форма.8.1'!D68</f>
        <v>0</v>
      </c>
      <c r="E68" s="523">
        <f>'[1]Форма.8.1'!E68</f>
        <v>0</v>
      </c>
      <c r="F68" s="523">
        <f>'[1]Форма.8.1'!F68</f>
        <v>0</v>
      </c>
      <c r="G68" s="523">
        <f>'[1]Форма.8.1'!G68</f>
        <v>0</v>
      </c>
      <c r="H68" s="523">
        <f>'[1]Форма.8.1'!H68</f>
        <v>0</v>
      </c>
      <c r="I68" s="523">
        <f>'[1]Форма.8.1'!I68</f>
        <v>0</v>
      </c>
      <c r="J68" s="523">
        <f>'[1]Форма.8.1'!J68</f>
        <v>0</v>
      </c>
      <c r="K68" s="523">
        <f>'[1]Форма.8.1'!K68</f>
        <v>0</v>
      </c>
      <c r="L68" s="523">
        <f>'[1]Форма.8.1'!L68</f>
        <v>0</v>
      </c>
      <c r="M68" s="523">
        <f>'[1]Форма.8.1'!M68</f>
        <v>0</v>
      </c>
      <c r="N68" s="523">
        <f>'[1]Форма.8.1'!N68</f>
        <v>0</v>
      </c>
      <c r="O68" s="523">
        <f>'[1]Форма.8.1'!O68</f>
        <v>0</v>
      </c>
      <c r="P68" s="523">
        <f>'[1]Форма.8.1'!P68</f>
        <v>0</v>
      </c>
      <c r="Q68" s="524">
        <f>'[1]Форма.8.1'!Q68</f>
        <v>0</v>
      </c>
      <c r="R68" s="522"/>
      <c r="S68" s="522"/>
      <c r="T68" s="525">
        <f>'[1]Форма.8.1'!T68</f>
        <v>0</v>
      </c>
      <c r="U68" s="525">
        <f>'[1]Форма.8.1'!U68</f>
        <v>0</v>
      </c>
      <c r="V68" s="525">
        <f>'[1]Форма.8.1'!V68</f>
        <v>0</v>
      </c>
      <c r="W68" s="525">
        <f>'[1]Форма.8.1'!W68</f>
        <v>0</v>
      </c>
      <c r="X68" s="525">
        <f>'[1]Форма.8.1'!X68</f>
        <v>0</v>
      </c>
      <c r="Y68" s="525">
        <f>'[1]Форма.8.1'!Y68</f>
        <v>0</v>
      </c>
      <c r="Z68" s="525">
        <f>'[1]Форма.8.1'!Z68</f>
        <v>0</v>
      </c>
      <c r="AA68" s="525">
        <f>'[1]Форма.8.1'!AA68</f>
        <v>0</v>
      </c>
      <c r="AB68" s="526">
        <f>'[1]Форма.8.1'!AB68</f>
        <v>0</v>
      </c>
      <c r="AC68" s="525">
        <f>'[1]Форма.8.1'!AC68</f>
        <v>0</v>
      </c>
      <c r="AD68" s="525">
        <f>'[1]Форма.8.1'!AD68</f>
        <v>0</v>
      </c>
      <c r="AE68" s="526">
        <f>'[1]Форма.8.1'!AE68</f>
        <v>0</v>
      </c>
      <c r="AF68" s="522"/>
      <c r="AG68" s="522"/>
      <c r="AH68" s="527">
        <f>'[1]Форма.8.1'!AH68</f>
        <v>0</v>
      </c>
      <c r="AI68" s="527">
        <f>'[1]Форма.8.1'!AI68</f>
        <v>0</v>
      </c>
      <c r="AJ68" s="527">
        <f>'[1]Форма.8.1'!AJ68</f>
        <v>0</v>
      </c>
      <c r="AK68" s="528">
        <f>'[1]Форма.8.1'!AK68</f>
        <v>0</v>
      </c>
      <c r="AL68" s="528">
        <f>'[1]Форма.8.1'!AL68</f>
        <v>0</v>
      </c>
      <c r="AM68" s="528">
        <f>'[1]Форма.8.1'!AM68</f>
        <v>0</v>
      </c>
      <c r="AN68" s="528">
        <f>'[1]Форма.8.1'!AN68</f>
        <v>0</v>
      </c>
      <c r="AP68" s="473">
        <f t="shared" si="0"/>
        <v>0</v>
      </c>
      <c r="AR68" s="529"/>
      <c r="AS68" s="530"/>
    </row>
    <row r="69" spans="2:45" ht="15.75" hidden="1">
      <c r="B69" s="523" t="str">
        <f>'[1]Форма.8.1'!B69</f>
        <v>6.7.</v>
      </c>
      <c r="C69" s="523" t="str">
        <f>'[1]Форма.8.1'!C69</f>
        <v>июнь</v>
      </c>
      <c r="D69" s="523">
        <f>'[1]Форма.8.1'!D69</f>
        <v>0</v>
      </c>
      <c r="E69" s="523">
        <f>'[1]Форма.8.1'!E69</f>
        <v>0</v>
      </c>
      <c r="F69" s="523">
        <f>'[1]Форма.8.1'!F69</f>
        <v>0</v>
      </c>
      <c r="G69" s="523">
        <f>'[1]Форма.8.1'!G69</f>
        <v>0</v>
      </c>
      <c r="H69" s="523">
        <f>'[1]Форма.8.1'!H69</f>
        <v>0</v>
      </c>
      <c r="I69" s="523">
        <f>'[1]Форма.8.1'!I69</f>
        <v>0</v>
      </c>
      <c r="J69" s="523">
        <f>'[1]Форма.8.1'!J69</f>
        <v>0</v>
      </c>
      <c r="K69" s="523">
        <f>'[1]Форма.8.1'!K69</f>
        <v>0</v>
      </c>
      <c r="L69" s="523">
        <f>'[1]Форма.8.1'!L69</f>
        <v>0</v>
      </c>
      <c r="M69" s="523">
        <f>'[1]Форма.8.1'!M69</f>
        <v>0</v>
      </c>
      <c r="N69" s="523">
        <f>'[1]Форма.8.1'!N69</f>
        <v>0</v>
      </c>
      <c r="O69" s="523">
        <f>'[1]Форма.8.1'!O69</f>
        <v>0</v>
      </c>
      <c r="P69" s="523">
        <f>'[1]Форма.8.1'!P69</f>
        <v>0</v>
      </c>
      <c r="Q69" s="524">
        <f>'[1]Форма.8.1'!Q69</f>
        <v>0</v>
      </c>
      <c r="R69" s="522"/>
      <c r="S69" s="522"/>
      <c r="T69" s="525">
        <f>'[1]Форма.8.1'!T69</f>
        <v>0</v>
      </c>
      <c r="U69" s="525">
        <f>'[1]Форма.8.1'!U69</f>
        <v>0</v>
      </c>
      <c r="V69" s="525">
        <f>'[1]Форма.8.1'!V69</f>
        <v>0</v>
      </c>
      <c r="W69" s="525">
        <f>'[1]Форма.8.1'!W69</f>
        <v>0</v>
      </c>
      <c r="X69" s="525">
        <f>'[1]Форма.8.1'!X69</f>
        <v>0</v>
      </c>
      <c r="Y69" s="525">
        <f>'[1]Форма.8.1'!Y69</f>
        <v>0</v>
      </c>
      <c r="Z69" s="525">
        <f>'[1]Форма.8.1'!Z69</f>
        <v>0</v>
      </c>
      <c r="AA69" s="525">
        <f>'[1]Форма.8.1'!AA69</f>
        <v>0</v>
      </c>
      <c r="AB69" s="526">
        <f>'[1]Форма.8.1'!AB69</f>
        <v>0</v>
      </c>
      <c r="AC69" s="525">
        <f>'[1]Форма.8.1'!AC69</f>
        <v>0</v>
      </c>
      <c r="AD69" s="525">
        <f>'[1]Форма.8.1'!AD69</f>
        <v>0</v>
      </c>
      <c r="AE69" s="526">
        <f>'[1]Форма.8.1'!AE69</f>
        <v>0</v>
      </c>
      <c r="AF69" s="522"/>
      <c r="AG69" s="522"/>
      <c r="AH69" s="527">
        <f>'[1]Форма.8.1'!AH69</f>
        <v>0</v>
      </c>
      <c r="AI69" s="527">
        <f>'[1]Форма.8.1'!AI69</f>
        <v>0</v>
      </c>
      <c r="AJ69" s="527">
        <f>'[1]Форма.8.1'!AJ69</f>
        <v>0</v>
      </c>
      <c r="AK69" s="528">
        <f>'[1]Форма.8.1'!AK69</f>
        <v>0</v>
      </c>
      <c r="AL69" s="528">
        <f>'[1]Форма.8.1'!AL69</f>
        <v>0</v>
      </c>
      <c r="AM69" s="528">
        <f>'[1]Форма.8.1'!AM69</f>
        <v>0</v>
      </c>
      <c r="AN69" s="528">
        <f>'[1]Форма.8.1'!AN69</f>
        <v>0</v>
      </c>
      <c r="AP69" s="473">
        <f t="shared" si="0"/>
        <v>0</v>
      </c>
      <c r="AR69" s="529"/>
      <c r="AS69" s="530"/>
    </row>
    <row r="70" spans="2:45" ht="15.75" hidden="1">
      <c r="B70" s="523" t="str">
        <f>'[1]Форма.8.1'!B70</f>
        <v>6.8.</v>
      </c>
      <c r="C70" s="523" t="str">
        <f>'[1]Форма.8.1'!C70</f>
        <v>июнь</v>
      </c>
      <c r="D70" s="523">
        <f>'[1]Форма.8.1'!D70</f>
        <v>0</v>
      </c>
      <c r="E70" s="523">
        <f>'[1]Форма.8.1'!E70</f>
        <v>0</v>
      </c>
      <c r="F70" s="523">
        <f>'[1]Форма.8.1'!F70</f>
        <v>0</v>
      </c>
      <c r="G70" s="523">
        <f>'[1]Форма.8.1'!G70</f>
        <v>0</v>
      </c>
      <c r="H70" s="523">
        <f>'[1]Форма.8.1'!H70</f>
        <v>0</v>
      </c>
      <c r="I70" s="523">
        <f>'[1]Форма.8.1'!I70</f>
        <v>0</v>
      </c>
      <c r="J70" s="523">
        <f>'[1]Форма.8.1'!J70</f>
        <v>0</v>
      </c>
      <c r="K70" s="523">
        <f>'[1]Форма.8.1'!K70</f>
        <v>0</v>
      </c>
      <c r="L70" s="523">
        <f>'[1]Форма.8.1'!L70</f>
        <v>0</v>
      </c>
      <c r="M70" s="523">
        <f>'[1]Форма.8.1'!M70</f>
        <v>0</v>
      </c>
      <c r="N70" s="523">
        <f>'[1]Форма.8.1'!N70</f>
        <v>0</v>
      </c>
      <c r="O70" s="523">
        <f>'[1]Форма.8.1'!O70</f>
        <v>0</v>
      </c>
      <c r="P70" s="523">
        <f>'[1]Форма.8.1'!P70</f>
        <v>0</v>
      </c>
      <c r="Q70" s="524">
        <f>'[1]Форма.8.1'!Q70</f>
        <v>0</v>
      </c>
      <c r="R70" s="522"/>
      <c r="S70" s="522"/>
      <c r="T70" s="525">
        <f>'[1]Форма.8.1'!T70</f>
        <v>0</v>
      </c>
      <c r="U70" s="525">
        <f>'[1]Форма.8.1'!U70</f>
        <v>0</v>
      </c>
      <c r="V70" s="525">
        <f>'[1]Форма.8.1'!V70</f>
        <v>0</v>
      </c>
      <c r="W70" s="525">
        <f>'[1]Форма.8.1'!W70</f>
        <v>0</v>
      </c>
      <c r="X70" s="525">
        <f>'[1]Форма.8.1'!X70</f>
        <v>0</v>
      </c>
      <c r="Y70" s="525">
        <f>'[1]Форма.8.1'!Y70</f>
        <v>0</v>
      </c>
      <c r="Z70" s="525">
        <f>'[1]Форма.8.1'!Z70</f>
        <v>0</v>
      </c>
      <c r="AA70" s="525">
        <f>'[1]Форма.8.1'!AA70</f>
        <v>0</v>
      </c>
      <c r="AB70" s="526">
        <f>'[1]Форма.8.1'!AB70</f>
        <v>0</v>
      </c>
      <c r="AC70" s="525">
        <f>'[1]Форма.8.1'!AC70</f>
        <v>0</v>
      </c>
      <c r="AD70" s="525">
        <f>'[1]Форма.8.1'!AD70</f>
        <v>0</v>
      </c>
      <c r="AE70" s="526">
        <f>'[1]Форма.8.1'!AE70</f>
        <v>0</v>
      </c>
      <c r="AF70" s="522"/>
      <c r="AG70" s="522"/>
      <c r="AH70" s="527">
        <f>'[1]Форма.8.1'!AH70</f>
        <v>0</v>
      </c>
      <c r="AI70" s="527">
        <f>'[1]Форма.8.1'!AI70</f>
        <v>0</v>
      </c>
      <c r="AJ70" s="527">
        <f>'[1]Форма.8.1'!AJ70</f>
        <v>0</v>
      </c>
      <c r="AK70" s="528">
        <f>'[1]Форма.8.1'!AK70</f>
        <v>0</v>
      </c>
      <c r="AL70" s="528">
        <f>'[1]Форма.8.1'!AL70</f>
        <v>0</v>
      </c>
      <c r="AM70" s="528">
        <f>'[1]Форма.8.1'!AM70</f>
        <v>0</v>
      </c>
      <c r="AN70" s="528">
        <f>'[1]Форма.8.1'!AN70</f>
        <v>0</v>
      </c>
      <c r="AP70" s="473">
        <f t="shared" si="0"/>
        <v>0</v>
      </c>
      <c r="AR70" s="529"/>
      <c r="AS70" s="530"/>
    </row>
    <row r="71" spans="2:45" ht="15.75" hidden="1">
      <c r="B71" s="523" t="str">
        <f>'[1]Форма.8.1'!B71</f>
        <v>6.9.</v>
      </c>
      <c r="C71" s="523" t="str">
        <f>'[1]Форма.8.1'!C71</f>
        <v>июнь</v>
      </c>
      <c r="D71" s="523">
        <f>'[1]Форма.8.1'!D71</f>
        <v>0</v>
      </c>
      <c r="E71" s="523">
        <f>'[1]Форма.8.1'!E71</f>
        <v>0</v>
      </c>
      <c r="F71" s="523">
        <f>'[1]Форма.8.1'!F71</f>
        <v>0</v>
      </c>
      <c r="G71" s="523">
        <f>'[1]Форма.8.1'!G71</f>
        <v>0</v>
      </c>
      <c r="H71" s="523">
        <f>'[1]Форма.8.1'!H71</f>
        <v>0</v>
      </c>
      <c r="I71" s="523">
        <f>'[1]Форма.8.1'!I71</f>
        <v>0</v>
      </c>
      <c r="J71" s="523">
        <f>'[1]Форма.8.1'!J71</f>
        <v>0</v>
      </c>
      <c r="K71" s="523">
        <f>'[1]Форма.8.1'!K71</f>
        <v>0</v>
      </c>
      <c r="L71" s="523">
        <f>'[1]Форма.8.1'!L71</f>
        <v>0</v>
      </c>
      <c r="M71" s="523">
        <f>'[1]Форма.8.1'!M71</f>
        <v>0</v>
      </c>
      <c r="N71" s="523">
        <f>'[1]Форма.8.1'!N71</f>
        <v>0</v>
      </c>
      <c r="O71" s="523">
        <f>'[1]Форма.8.1'!O71</f>
        <v>0</v>
      </c>
      <c r="P71" s="523">
        <f>'[1]Форма.8.1'!P71</f>
        <v>0</v>
      </c>
      <c r="Q71" s="524">
        <f>'[1]Форма.8.1'!Q71</f>
        <v>0</v>
      </c>
      <c r="R71" s="522"/>
      <c r="S71" s="522"/>
      <c r="T71" s="525">
        <f>'[1]Форма.8.1'!T71</f>
        <v>0</v>
      </c>
      <c r="U71" s="525">
        <f>'[1]Форма.8.1'!U71</f>
        <v>0</v>
      </c>
      <c r="V71" s="525">
        <f>'[1]Форма.8.1'!V71</f>
        <v>0</v>
      </c>
      <c r="W71" s="525">
        <f>'[1]Форма.8.1'!W71</f>
        <v>0</v>
      </c>
      <c r="X71" s="525">
        <f>'[1]Форма.8.1'!X71</f>
        <v>0</v>
      </c>
      <c r="Y71" s="525">
        <f>'[1]Форма.8.1'!Y71</f>
        <v>0</v>
      </c>
      <c r="Z71" s="525">
        <f>'[1]Форма.8.1'!Z71</f>
        <v>0</v>
      </c>
      <c r="AA71" s="525">
        <f>'[1]Форма.8.1'!AA71</f>
        <v>0</v>
      </c>
      <c r="AB71" s="526">
        <f>'[1]Форма.8.1'!AB71</f>
        <v>0</v>
      </c>
      <c r="AC71" s="525">
        <f>'[1]Форма.8.1'!AC71</f>
        <v>0</v>
      </c>
      <c r="AD71" s="525">
        <f>'[1]Форма.8.1'!AD71</f>
        <v>0</v>
      </c>
      <c r="AE71" s="526">
        <f>'[1]Форма.8.1'!AE71</f>
        <v>0</v>
      </c>
      <c r="AF71" s="522"/>
      <c r="AG71" s="522"/>
      <c r="AH71" s="527">
        <f>'[1]Форма.8.1'!AH71</f>
        <v>0</v>
      </c>
      <c r="AI71" s="527">
        <f>'[1]Форма.8.1'!AI71</f>
        <v>0</v>
      </c>
      <c r="AJ71" s="527">
        <f>'[1]Форма.8.1'!AJ71</f>
        <v>0</v>
      </c>
      <c r="AK71" s="528">
        <f>'[1]Форма.8.1'!AK71</f>
        <v>0</v>
      </c>
      <c r="AL71" s="528">
        <f>'[1]Форма.8.1'!AL71</f>
        <v>0</v>
      </c>
      <c r="AM71" s="528">
        <f>'[1]Форма.8.1'!AM71</f>
        <v>0</v>
      </c>
      <c r="AN71" s="528">
        <f>'[1]Форма.8.1'!AN71</f>
        <v>0</v>
      </c>
      <c r="AP71" s="473">
        <f t="shared" si="0"/>
        <v>0</v>
      </c>
      <c r="AR71" s="529"/>
      <c r="AS71" s="530"/>
    </row>
    <row r="72" spans="2:45" ht="57.75" customHeight="1">
      <c r="B72" s="523" t="str">
        <f>'[1]Форма.8.1'!B72</f>
        <v>7.</v>
      </c>
      <c r="C72" s="523" t="str">
        <f>'[1]Форма.8.1'!C72</f>
        <v>июль</v>
      </c>
      <c r="D72" s="523" t="str">
        <f>'[1]Форма.8.1'!D72</f>
        <v>ТП-38</v>
      </c>
      <c r="E72" s="523" t="str">
        <f>'[1]Форма.8.1'!E72</f>
        <v>К.Л.</v>
      </c>
      <c r="F72" s="523">
        <f>'[1]Форма.8.1'!F72</f>
        <v>6</v>
      </c>
      <c r="G72" s="523" t="str">
        <f>'[1]Форма.8.1'!G72</f>
        <v>Аварийное отключение ВВ-6кВ ячейки. Вероятная причина короткое замыкание в разделке кабеля перед маслянным выключателем</v>
      </c>
      <c r="H72" s="523" t="str">
        <f>'[1]Форма.8.1'!H72</f>
        <v>нет</v>
      </c>
      <c r="I72" s="523">
        <f>'[1]Форма.8.1'!I72</f>
        <v>0</v>
      </c>
      <c r="J72" s="523">
        <f>'[1]Форма.8.1'!J72</f>
        <v>0</v>
      </c>
      <c r="K72" s="523">
        <f>'[1]Форма.8.1'!K72</f>
        <v>0</v>
      </c>
      <c r="L72" s="523">
        <f>'[1]Форма.8.1'!L72</f>
        <v>0</v>
      </c>
      <c r="M72" s="523">
        <f>'[1]Форма.8.1'!M72</f>
        <v>0</v>
      </c>
      <c r="N72" s="523">
        <f>'[1]Форма.8.1'!N72</f>
        <v>6</v>
      </c>
      <c r="O72" s="523">
        <f>'[1]Форма.8.1'!O72</f>
        <v>0</v>
      </c>
      <c r="P72" s="523">
        <f>'[1]Форма.8.1'!P72</f>
        <v>0</v>
      </c>
      <c r="Q72" s="524">
        <f>'[1]Форма.8.1'!Q72</f>
        <v>6</v>
      </c>
      <c r="R72" s="522"/>
      <c r="S72" s="522"/>
      <c r="T72" s="525">
        <f>'[1]Форма.8.1'!T72</f>
        <v>0</v>
      </c>
      <c r="U72" s="525">
        <f>'[1]Форма.8.1'!U72</f>
        <v>0</v>
      </c>
      <c r="V72" s="525">
        <f>'[1]Форма.8.1'!V72</f>
        <v>0</v>
      </c>
      <c r="W72" s="525">
        <f>'[1]Форма.8.1'!W72</f>
        <v>0</v>
      </c>
      <c r="X72" s="525">
        <f>'[1]Форма.8.1'!X72</f>
        <v>6</v>
      </c>
      <c r="Y72" s="525">
        <f>'[1]Форма.8.1'!Y72</f>
        <v>0</v>
      </c>
      <c r="Z72" s="525">
        <f>'[1]Форма.8.1'!Z72</f>
        <v>0</v>
      </c>
      <c r="AA72" s="525">
        <f>'[1]Форма.8.1'!AA72</f>
        <v>0</v>
      </c>
      <c r="AB72" s="526">
        <f>'[1]Форма.8.1'!AB72</f>
        <v>6</v>
      </c>
      <c r="AC72" s="525">
        <f>'[1]Форма.8.1'!AC72</f>
        <v>0</v>
      </c>
      <c r="AD72" s="525">
        <f>'[1]Форма.8.1'!AD72</f>
        <v>0</v>
      </c>
      <c r="AE72" s="526">
        <f>'[1]Форма.8.1'!AE72</f>
        <v>6</v>
      </c>
      <c r="AF72" s="522"/>
      <c r="AG72" s="522"/>
      <c r="AH72" s="527" t="str">
        <f>'[1]Форма.8.1'!AH72</f>
        <v>11.06.2014
  9:10:00</v>
      </c>
      <c r="AI72" s="527" t="str">
        <f>'[1]Форма.8.1'!AI72</f>
        <v>11.06.2014
  12:10:00</v>
      </c>
      <c r="AJ72" s="527" t="str">
        <f>'[1]Форма.8.1'!AJ72</f>
        <v>11.06.2014
  12:10:00</v>
      </c>
      <c r="AK72" s="528">
        <f>'[1]Форма.8.1'!AK72</f>
        <v>3</v>
      </c>
      <c r="AL72" s="528">
        <f>'[1]Форма.8.1'!AL72</f>
        <v>0</v>
      </c>
      <c r="AM72" s="528" t="str">
        <f>'[1]Форма.8.1'!AM72</f>
        <v>Аварийный журнал</v>
      </c>
      <c r="AN72" s="528" t="str">
        <f>'[1]Форма.8.1'!AN72</f>
        <v>Запись от 11.06.2014</v>
      </c>
      <c r="AP72" s="473">
        <f t="shared" si="0"/>
        <v>18</v>
      </c>
      <c r="AR72" s="529"/>
      <c r="AS72" s="530"/>
    </row>
    <row r="73" spans="2:45" ht="15.75" hidden="1">
      <c r="B73" s="523" t="str">
        <f>'[1]Форма.8.1'!B73</f>
        <v>7.1.</v>
      </c>
      <c r="C73" s="523" t="str">
        <f>'[1]Форма.8.1'!C73</f>
        <v>июль</v>
      </c>
      <c r="D73" s="523">
        <f>'[1]Форма.8.1'!D73</f>
        <v>0</v>
      </c>
      <c r="E73" s="523">
        <f>'[1]Форма.8.1'!E73</f>
        <v>0</v>
      </c>
      <c r="F73" s="523">
        <f>'[1]Форма.8.1'!F73</f>
        <v>0</v>
      </c>
      <c r="G73" s="523">
        <f>'[1]Форма.8.1'!G73</f>
        <v>0</v>
      </c>
      <c r="H73" s="523">
        <f>'[1]Форма.8.1'!H73</f>
        <v>0</v>
      </c>
      <c r="I73" s="523">
        <f>'[1]Форма.8.1'!I73</f>
        <v>0</v>
      </c>
      <c r="J73" s="523">
        <f>'[1]Форма.8.1'!J73</f>
        <v>0</v>
      </c>
      <c r="K73" s="523">
        <f>'[1]Форма.8.1'!K73</f>
        <v>0</v>
      </c>
      <c r="L73" s="523">
        <f>'[1]Форма.8.1'!L73</f>
        <v>0</v>
      </c>
      <c r="M73" s="523">
        <f>'[1]Форма.8.1'!M73</f>
        <v>0</v>
      </c>
      <c r="N73" s="523">
        <f>'[1]Форма.8.1'!N73</f>
        <v>0</v>
      </c>
      <c r="O73" s="523">
        <f>'[1]Форма.8.1'!O73</f>
        <v>0</v>
      </c>
      <c r="P73" s="523">
        <f>'[1]Форма.8.1'!P73</f>
        <v>0</v>
      </c>
      <c r="Q73" s="524">
        <f>'[1]Форма.8.1'!Q73</f>
        <v>0</v>
      </c>
      <c r="R73" s="522"/>
      <c r="S73" s="522"/>
      <c r="T73" s="525">
        <f>'[1]Форма.8.1'!T73</f>
        <v>0</v>
      </c>
      <c r="U73" s="525">
        <f>'[1]Форма.8.1'!U73</f>
        <v>0</v>
      </c>
      <c r="V73" s="525">
        <f>'[1]Форма.8.1'!V73</f>
        <v>0</v>
      </c>
      <c r="W73" s="525">
        <f>'[1]Форма.8.1'!W73</f>
        <v>0</v>
      </c>
      <c r="X73" s="525">
        <f>'[1]Форма.8.1'!X73</f>
        <v>0</v>
      </c>
      <c r="Y73" s="525">
        <f>'[1]Форма.8.1'!Y73</f>
        <v>0</v>
      </c>
      <c r="Z73" s="525">
        <f>'[1]Форма.8.1'!Z73</f>
        <v>0</v>
      </c>
      <c r="AA73" s="525">
        <f>'[1]Форма.8.1'!AA73</f>
        <v>0</v>
      </c>
      <c r="AB73" s="526">
        <f>'[1]Форма.8.1'!AB73</f>
        <v>0</v>
      </c>
      <c r="AC73" s="525">
        <f>'[1]Форма.8.1'!AC73</f>
        <v>0</v>
      </c>
      <c r="AD73" s="525">
        <f>'[1]Форма.8.1'!AD73</f>
        <v>0</v>
      </c>
      <c r="AE73" s="526">
        <f>'[1]Форма.8.1'!AE73</f>
        <v>0</v>
      </c>
      <c r="AF73" s="522"/>
      <c r="AG73" s="522"/>
      <c r="AH73" s="527">
        <f>'[1]Форма.8.1'!AH73</f>
        <v>0</v>
      </c>
      <c r="AI73" s="527">
        <f>'[1]Форма.8.1'!AI73</f>
        <v>0</v>
      </c>
      <c r="AJ73" s="527">
        <f>'[1]Форма.8.1'!AJ73</f>
        <v>0</v>
      </c>
      <c r="AK73" s="528">
        <f>'[1]Форма.8.1'!AK73</f>
        <v>0</v>
      </c>
      <c r="AL73" s="528">
        <f>'[1]Форма.8.1'!AL73</f>
        <v>0</v>
      </c>
      <c r="AM73" s="528">
        <f>'[1]Форма.8.1'!AM73</f>
        <v>0</v>
      </c>
      <c r="AN73" s="528">
        <f>'[1]Форма.8.1'!AN73</f>
        <v>0</v>
      </c>
      <c r="AP73" s="473">
        <f>AE73*AK73</f>
        <v>0</v>
      </c>
      <c r="AR73" s="529"/>
      <c r="AS73" s="530"/>
    </row>
    <row r="74" spans="2:45" ht="15.75" hidden="1">
      <c r="B74" s="523" t="str">
        <f>'[1]Форма.8.1'!B74</f>
        <v>7.2.</v>
      </c>
      <c r="C74" s="523" t="str">
        <f>'[1]Форма.8.1'!C74</f>
        <v>июль</v>
      </c>
      <c r="D74" s="523">
        <f>'[1]Форма.8.1'!D74</f>
        <v>0</v>
      </c>
      <c r="E74" s="523">
        <f>'[1]Форма.8.1'!E74</f>
        <v>0</v>
      </c>
      <c r="F74" s="523">
        <f>'[1]Форма.8.1'!F74</f>
        <v>0</v>
      </c>
      <c r="G74" s="523">
        <f>'[1]Форма.8.1'!G74</f>
        <v>0</v>
      </c>
      <c r="H74" s="523">
        <f>'[1]Форма.8.1'!H74</f>
        <v>0</v>
      </c>
      <c r="I74" s="523">
        <f>'[1]Форма.8.1'!I74</f>
        <v>0</v>
      </c>
      <c r="J74" s="523">
        <f>'[1]Форма.8.1'!J74</f>
        <v>0</v>
      </c>
      <c r="K74" s="523">
        <f>'[1]Форма.8.1'!K74</f>
        <v>0</v>
      </c>
      <c r="L74" s="523">
        <f>'[1]Форма.8.1'!L74</f>
        <v>0</v>
      </c>
      <c r="M74" s="523">
        <f>'[1]Форма.8.1'!M74</f>
        <v>0</v>
      </c>
      <c r="N74" s="523">
        <f>'[1]Форма.8.1'!N74</f>
        <v>0</v>
      </c>
      <c r="O74" s="523">
        <f>'[1]Форма.8.1'!O74</f>
        <v>0</v>
      </c>
      <c r="P74" s="523">
        <f>'[1]Форма.8.1'!P74</f>
        <v>0</v>
      </c>
      <c r="Q74" s="524">
        <f>'[1]Форма.8.1'!Q74</f>
        <v>0</v>
      </c>
      <c r="R74" s="522"/>
      <c r="S74" s="522"/>
      <c r="T74" s="525">
        <f>'[1]Форма.8.1'!T74</f>
        <v>0</v>
      </c>
      <c r="U74" s="525">
        <f>'[1]Форма.8.1'!U74</f>
        <v>0</v>
      </c>
      <c r="V74" s="525">
        <f>'[1]Форма.8.1'!V74</f>
        <v>0</v>
      </c>
      <c r="W74" s="525">
        <f>'[1]Форма.8.1'!W74</f>
        <v>0</v>
      </c>
      <c r="X74" s="525">
        <f>'[1]Форма.8.1'!X74</f>
        <v>0</v>
      </c>
      <c r="Y74" s="525">
        <f>'[1]Форма.8.1'!Y74</f>
        <v>0</v>
      </c>
      <c r="Z74" s="525">
        <f>'[1]Форма.8.1'!Z74</f>
        <v>0</v>
      </c>
      <c r="AA74" s="525">
        <f>'[1]Форма.8.1'!AA74</f>
        <v>0</v>
      </c>
      <c r="AB74" s="526">
        <f>'[1]Форма.8.1'!AB74</f>
        <v>0</v>
      </c>
      <c r="AC74" s="525">
        <f>'[1]Форма.8.1'!AC74</f>
        <v>0</v>
      </c>
      <c r="AD74" s="525">
        <f>'[1]Форма.8.1'!AD74</f>
        <v>0</v>
      </c>
      <c r="AE74" s="526">
        <f>'[1]Форма.8.1'!AE74</f>
        <v>0</v>
      </c>
      <c r="AF74" s="522"/>
      <c r="AG74" s="522"/>
      <c r="AH74" s="527">
        <f>'[1]Форма.8.1'!AH74</f>
        <v>0</v>
      </c>
      <c r="AI74" s="527">
        <f>'[1]Форма.8.1'!AI74</f>
        <v>0</v>
      </c>
      <c r="AJ74" s="527">
        <f>'[1]Форма.8.1'!AJ74</f>
        <v>0</v>
      </c>
      <c r="AK74" s="528">
        <f>'[1]Форма.8.1'!AK74</f>
        <v>0</v>
      </c>
      <c r="AL74" s="528">
        <f>'[1]Форма.8.1'!AL74</f>
        <v>0</v>
      </c>
      <c r="AM74" s="528">
        <f>'[1]Форма.8.1'!AM74</f>
        <v>0</v>
      </c>
      <c r="AN74" s="528">
        <f>'[1]Форма.8.1'!AN74</f>
        <v>0</v>
      </c>
      <c r="AP74" s="473">
        <f t="shared" si="0"/>
        <v>0</v>
      </c>
      <c r="AR74" s="529"/>
      <c r="AS74" s="530"/>
    </row>
    <row r="75" spans="2:45" ht="15.75" hidden="1">
      <c r="B75" s="523" t="str">
        <f>'[1]Форма.8.1'!B75</f>
        <v>7.3.</v>
      </c>
      <c r="C75" s="523" t="str">
        <f>'[1]Форма.8.1'!C75</f>
        <v>июль</v>
      </c>
      <c r="D75" s="523">
        <f>'[1]Форма.8.1'!D75</f>
        <v>0</v>
      </c>
      <c r="E75" s="523">
        <f>'[1]Форма.8.1'!E75</f>
        <v>0</v>
      </c>
      <c r="F75" s="523">
        <f>'[1]Форма.8.1'!F75</f>
        <v>0</v>
      </c>
      <c r="G75" s="523">
        <f>'[1]Форма.8.1'!G75</f>
        <v>0</v>
      </c>
      <c r="H75" s="523">
        <f>'[1]Форма.8.1'!H75</f>
        <v>0</v>
      </c>
      <c r="I75" s="523">
        <f>'[1]Форма.8.1'!I75</f>
        <v>0</v>
      </c>
      <c r="J75" s="523">
        <f>'[1]Форма.8.1'!J75</f>
        <v>0</v>
      </c>
      <c r="K75" s="523">
        <f>'[1]Форма.8.1'!K75</f>
        <v>0</v>
      </c>
      <c r="L75" s="523">
        <f>'[1]Форма.8.1'!L75</f>
        <v>0</v>
      </c>
      <c r="M75" s="523">
        <f>'[1]Форма.8.1'!M75</f>
        <v>0</v>
      </c>
      <c r="N75" s="523">
        <f>'[1]Форма.8.1'!N75</f>
        <v>0</v>
      </c>
      <c r="O75" s="523">
        <f>'[1]Форма.8.1'!O75</f>
        <v>0</v>
      </c>
      <c r="P75" s="523">
        <f>'[1]Форма.8.1'!P75</f>
        <v>0</v>
      </c>
      <c r="Q75" s="524">
        <f>'[1]Форма.8.1'!Q75</f>
        <v>0</v>
      </c>
      <c r="R75" s="522"/>
      <c r="S75" s="522"/>
      <c r="T75" s="525">
        <f>'[1]Форма.8.1'!T75</f>
        <v>0</v>
      </c>
      <c r="U75" s="525">
        <f>'[1]Форма.8.1'!U75</f>
        <v>0</v>
      </c>
      <c r="V75" s="525">
        <f>'[1]Форма.8.1'!V75</f>
        <v>0</v>
      </c>
      <c r="W75" s="525">
        <f>'[1]Форма.8.1'!W75</f>
        <v>0</v>
      </c>
      <c r="X75" s="525">
        <f>'[1]Форма.8.1'!X75</f>
        <v>0</v>
      </c>
      <c r="Y75" s="525">
        <f>'[1]Форма.8.1'!Y75</f>
        <v>0</v>
      </c>
      <c r="Z75" s="525">
        <f>'[1]Форма.8.1'!Z75</f>
        <v>0</v>
      </c>
      <c r="AA75" s="525">
        <f>'[1]Форма.8.1'!AA75</f>
        <v>0</v>
      </c>
      <c r="AB75" s="526">
        <f>'[1]Форма.8.1'!AB75</f>
        <v>0</v>
      </c>
      <c r="AC75" s="525">
        <f>'[1]Форма.8.1'!AC75</f>
        <v>0</v>
      </c>
      <c r="AD75" s="525">
        <f>'[1]Форма.8.1'!AD75</f>
        <v>0</v>
      </c>
      <c r="AE75" s="526">
        <f>'[1]Форма.8.1'!AE75</f>
        <v>0</v>
      </c>
      <c r="AF75" s="522"/>
      <c r="AG75" s="522"/>
      <c r="AH75" s="527">
        <f>'[1]Форма.8.1'!AH75</f>
        <v>0</v>
      </c>
      <c r="AI75" s="527">
        <f>'[1]Форма.8.1'!AI75</f>
        <v>0</v>
      </c>
      <c r="AJ75" s="527">
        <f>'[1]Форма.8.1'!AJ75</f>
        <v>0</v>
      </c>
      <c r="AK75" s="528">
        <f>'[1]Форма.8.1'!AK75</f>
        <v>0</v>
      </c>
      <c r="AL75" s="528">
        <f>'[1]Форма.8.1'!AL75</f>
        <v>0</v>
      </c>
      <c r="AM75" s="528">
        <f>'[1]Форма.8.1'!AM75</f>
        <v>0</v>
      </c>
      <c r="AN75" s="528">
        <f>'[1]Форма.8.1'!AN75</f>
        <v>0</v>
      </c>
      <c r="AP75" s="473">
        <f t="shared" si="0"/>
        <v>0</v>
      </c>
      <c r="AR75" s="529"/>
      <c r="AS75" s="530"/>
    </row>
    <row r="76" spans="2:45" ht="15.75" hidden="1">
      <c r="B76" s="523" t="str">
        <f>'[1]Форма.8.1'!B76</f>
        <v>7.4.</v>
      </c>
      <c r="C76" s="523" t="str">
        <f>'[1]Форма.8.1'!C76</f>
        <v>июль</v>
      </c>
      <c r="D76" s="523">
        <f>'[1]Форма.8.1'!D76</f>
        <v>0</v>
      </c>
      <c r="E76" s="523">
        <f>'[1]Форма.8.1'!E76</f>
        <v>0</v>
      </c>
      <c r="F76" s="523">
        <f>'[1]Форма.8.1'!F76</f>
        <v>0</v>
      </c>
      <c r="G76" s="523">
        <f>'[1]Форма.8.1'!G76</f>
        <v>0</v>
      </c>
      <c r="H76" s="523">
        <f>'[1]Форма.8.1'!H76</f>
        <v>0</v>
      </c>
      <c r="I76" s="523">
        <f>'[1]Форма.8.1'!I76</f>
        <v>0</v>
      </c>
      <c r="J76" s="523">
        <f>'[1]Форма.8.1'!J76</f>
        <v>0</v>
      </c>
      <c r="K76" s="523">
        <f>'[1]Форма.8.1'!K76</f>
        <v>0</v>
      </c>
      <c r="L76" s="523">
        <f>'[1]Форма.8.1'!L76</f>
        <v>0</v>
      </c>
      <c r="M76" s="523">
        <f>'[1]Форма.8.1'!M76</f>
        <v>0</v>
      </c>
      <c r="N76" s="523">
        <f>'[1]Форма.8.1'!N76</f>
        <v>0</v>
      </c>
      <c r="O76" s="523">
        <f>'[1]Форма.8.1'!O76</f>
        <v>0</v>
      </c>
      <c r="P76" s="523">
        <f>'[1]Форма.8.1'!P76</f>
        <v>0</v>
      </c>
      <c r="Q76" s="524">
        <f>'[1]Форма.8.1'!Q76</f>
        <v>0</v>
      </c>
      <c r="R76" s="522"/>
      <c r="S76" s="522"/>
      <c r="T76" s="525">
        <f>'[1]Форма.8.1'!T76</f>
        <v>0</v>
      </c>
      <c r="U76" s="525">
        <f>'[1]Форма.8.1'!U76</f>
        <v>0</v>
      </c>
      <c r="V76" s="525">
        <f>'[1]Форма.8.1'!V76</f>
        <v>0</v>
      </c>
      <c r="W76" s="525">
        <f>'[1]Форма.8.1'!W76</f>
        <v>0</v>
      </c>
      <c r="X76" s="525">
        <f>'[1]Форма.8.1'!X76</f>
        <v>0</v>
      </c>
      <c r="Y76" s="525">
        <f>'[1]Форма.8.1'!Y76</f>
        <v>0</v>
      </c>
      <c r="Z76" s="525">
        <f>'[1]Форма.8.1'!Z76</f>
        <v>0</v>
      </c>
      <c r="AA76" s="525">
        <f>'[1]Форма.8.1'!AA76</f>
        <v>0</v>
      </c>
      <c r="AB76" s="526">
        <f>'[1]Форма.8.1'!AB76</f>
        <v>0</v>
      </c>
      <c r="AC76" s="525">
        <f>'[1]Форма.8.1'!AC76</f>
        <v>0</v>
      </c>
      <c r="AD76" s="525">
        <f>'[1]Форма.8.1'!AD76</f>
        <v>0</v>
      </c>
      <c r="AE76" s="526">
        <f>'[1]Форма.8.1'!AE76</f>
        <v>0</v>
      </c>
      <c r="AF76" s="522"/>
      <c r="AG76" s="522"/>
      <c r="AH76" s="527">
        <f>'[1]Форма.8.1'!AH76</f>
        <v>0</v>
      </c>
      <c r="AI76" s="527">
        <f>'[1]Форма.8.1'!AI76</f>
        <v>0</v>
      </c>
      <c r="AJ76" s="527">
        <f>'[1]Форма.8.1'!AJ76</f>
        <v>0</v>
      </c>
      <c r="AK76" s="528">
        <f>'[1]Форма.8.1'!AK76</f>
        <v>0</v>
      </c>
      <c r="AL76" s="528">
        <f>'[1]Форма.8.1'!AL76</f>
        <v>0</v>
      </c>
      <c r="AM76" s="528">
        <f>'[1]Форма.8.1'!AM76</f>
        <v>0</v>
      </c>
      <c r="AN76" s="528">
        <f>'[1]Форма.8.1'!AN76</f>
        <v>0</v>
      </c>
      <c r="AP76" s="473">
        <f t="shared" si="0"/>
        <v>0</v>
      </c>
      <c r="AR76" s="529"/>
      <c r="AS76" s="530"/>
    </row>
    <row r="77" spans="2:45" ht="15.75" hidden="1">
      <c r="B77" s="523" t="str">
        <f>'[1]Форма.8.1'!B77</f>
        <v>7.5.</v>
      </c>
      <c r="C77" s="523" t="str">
        <f>'[1]Форма.8.1'!C77</f>
        <v>июль</v>
      </c>
      <c r="D77" s="523">
        <f>'[1]Форма.8.1'!D77</f>
        <v>0</v>
      </c>
      <c r="E77" s="523">
        <f>'[1]Форма.8.1'!E77</f>
        <v>0</v>
      </c>
      <c r="F77" s="523">
        <f>'[1]Форма.8.1'!F77</f>
        <v>0</v>
      </c>
      <c r="G77" s="523">
        <f>'[1]Форма.8.1'!G77</f>
        <v>0</v>
      </c>
      <c r="H77" s="523">
        <f>'[1]Форма.8.1'!H77</f>
        <v>0</v>
      </c>
      <c r="I77" s="523">
        <f>'[1]Форма.8.1'!I77</f>
        <v>0</v>
      </c>
      <c r="J77" s="523">
        <f>'[1]Форма.8.1'!J77</f>
        <v>0</v>
      </c>
      <c r="K77" s="523">
        <f>'[1]Форма.8.1'!K77</f>
        <v>0</v>
      </c>
      <c r="L77" s="523">
        <f>'[1]Форма.8.1'!L77</f>
        <v>0</v>
      </c>
      <c r="M77" s="523">
        <f>'[1]Форма.8.1'!M77</f>
        <v>0</v>
      </c>
      <c r="N77" s="523">
        <f>'[1]Форма.8.1'!N77</f>
        <v>0</v>
      </c>
      <c r="O77" s="523">
        <f>'[1]Форма.8.1'!O77</f>
        <v>0</v>
      </c>
      <c r="P77" s="523">
        <f>'[1]Форма.8.1'!P77</f>
        <v>0</v>
      </c>
      <c r="Q77" s="524">
        <f>'[1]Форма.8.1'!Q77</f>
        <v>0</v>
      </c>
      <c r="R77" s="522"/>
      <c r="S77" s="522"/>
      <c r="T77" s="525">
        <f>'[1]Форма.8.1'!T77</f>
        <v>0</v>
      </c>
      <c r="U77" s="525">
        <f>'[1]Форма.8.1'!U77</f>
        <v>0</v>
      </c>
      <c r="V77" s="525">
        <f>'[1]Форма.8.1'!V77</f>
        <v>0</v>
      </c>
      <c r="W77" s="525">
        <f>'[1]Форма.8.1'!W77</f>
        <v>0</v>
      </c>
      <c r="X77" s="525">
        <f>'[1]Форма.8.1'!X77</f>
        <v>0</v>
      </c>
      <c r="Y77" s="525">
        <f>'[1]Форма.8.1'!Y77</f>
        <v>0</v>
      </c>
      <c r="Z77" s="525">
        <f>'[1]Форма.8.1'!Z77</f>
        <v>0</v>
      </c>
      <c r="AA77" s="525">
        <f>'[1]Форма.8.1'!AA77</f>
        <v>0</v>
      </c>
      <c r="AB77" s="526">
        <f>'[1]Форма.8.1'!AB77</f>
        <v>0</v>
      </c>
      <c r="AC77" s="525">
        <f>'[1]Форма.8.1'!AC77</f>
        <v>0</v>
      </c>
      <c r="AD77" s="525">
        <f>'[1]Форма.8.1'!AD77</f>
        <v>0</v>
      </c>
      <c r="AE77" s="526">
        <f>'[1]Форма.8.1'!AE77</f>
        <v>0</v>
      </c>
      <c r="AF77" s="522"/>
      <c r="AG77" s="522"/>
      <c r="AH77" s="527">
        <f>'[1]Форма.8.1'!AH77</f>
        <v>0</v>
      </c>
      <c r="AI77" s="527">
        <f>'[1]Форма.8.1'!AI77</f>
        <v>0</v>
      </c>
      <c r="AJ77" s="527">
        <f>'[1]Форма.8.1'!AJ77</f>
        <v>0</v>
      </c>
      <c r="AK77" s="528">
        <f>'[1]Форма.8.1'!AK77</f>
        <v>0</v>
      </c>
      <c r="AL77" s="528">
        <f>'[1]Форма.8.1'!AL77</f>
        <v>0</v>
      </c>
      <c r="AM77" s="528">
        <f>'[1]Форма.8.1'!AM77</f>
        <v>0</v>
      </c>
      <c r="AN77" s="528">
        <f>'[1]Форма.8.1'!AN77</f>
        <v>0</v>
      </c>
      <c r="AP77" s="473">
        <f t="shared" si="0"/>
        <v>0</v>
      </c>
      <c r="AR77" s="529"/>
      <c r="AS77" s="530"/>
    </row>
    <row r="78" spans="2:45" ht="15.75" hidden="1">
      <c r="B78" s="523" t="str">
        <f>'[1]Форма.8.1'!B78</f>
        <v>7.6.</v>
      </c>
      <c r="C78" s="523" t="str">
        <f>'[1]Форма.8.1'!C78</f>
        <v>июль</v>
      </c>
      <c r="D78" s="523">
        <f>'[1]Форма.8.1'!D78</f>
        <v>0</v>
      </c>
      <c r="E78" s="523">
        <f>'[1]Форма.8.1'!E78</f>
        <v>0</v>
      </c>
      <c r="F78" s="523">
        <f>'[1]Форма.8.1'!F78</f>
        <v>0</v>
      </c>
      <c r="G78" s="523">
        <f>'[1]Форма.8.1'!G78</f>
        <v>0</v>
      </c>
      <c r="H78" s="523">
        <f>'[1]Форма.8.1'!H78</f>
        <v>0</v>
      </c>
      <c r="I78" s="523">
        <f>'[1]Форма.8.1'!I78</f>
        <v>0</v>
      </c>
      <c r="J78" s="523">
        <f>'[1]Форма.8.1'!J78</f>
        <v>0</v>
      </c>
      <c r="K78" s="523">
        <f>'[1]Форма.8.1'!K78</f>
        <v>0</v>
      </c>
      <c r="L78" s="523">
        <f>'[1]Форма.8.1'!L78</f>
        <v>0</v>
      </c>
      <c r="M78" s="523">
        <f>'[1]Форма.8.1'!M78</f>
        <v>0</v>
      </c>
      <c r="N78" s="523">
        <f>'[1]Форма.8.1'!N78</f>
        <v>0</v>
      </c>
      <c r="O78" s="523">
        <f>'[1]Форма.8.1'!O78</f>
        <v>0</v>
      </c>
      <c r="P78" s="523">
        <f>'[1]Форма.8.1'!P78</f>
        <v>0</v>
      </c>
      <c r="Q78" s="524">
        <f>'[1]Форма.8.1'!Q78</f>
        <v>0</v>
      </c>
      <c r="R78" s="522"/>
      <c r="S78" s="522"/>
      <c r="T78" s="525">
        <f>'[1]Форма.8.1'!T78</f>
        <v>0</v>
      </c>
      <c r="U78" s="525">
        <f>'[1]Форма.8.1'!U78</f>
        <v>0</v>
      </c>
      <c r="V78" s="525">
        <f>'[1]Форма.8.1'!V78</f>
        <v>0</v>
      </c>
      <c r="W78" s="525">
        <f>'[1]Форма.8.1'!W78</f>
        <v>0</v>
      </c>
      <c r="X78" s="525">
        <f>'[1]Форма.8.1'!X78</f>
        <v>0</v>
      </c>
      <c r="Y78" s="525">
        <f>'[1]Форма.8.1'!Y78</f>
        <v>0</v>
      </c>
      <c r="Z78" s="525">
        <f>'[1]Форма.8.1'!Z78</f>
        <v>0</v>
      </c>
      <c r="AA78" s="525">
        <f>'[1]Форма.8.1'!AA78</f>
        <v>0</v>
      </c>
      <c r="AB78" s="526">
        <f>'[1]Форма.8.1'!AB78</f>
        <v>0</v>
      </c>
      <c r="AC78" s="525">
        <f>'[1]Форма.8.1'!AC78</f>
        <v>0</v>
      </c>
      <c r="AD78" s="525">
        <f>'[1]Форма.8.1'!AD78</f>
        <v>0</v>
      </c>
      <c r="AE78" s="526">
        <f>'[1]Форма.8.1'!AE78</f>
        <v>0</v>
      </c>
      <c r="AF78" s="522"/>
      <c r="AG78" s="522"/>
      <c r="AH78" s="527">
        <f>'[1]Форма.8.1'!AH78</f>
        <v>0</v>
      </c>
      <c r="AI78" s="527">
        <f>'[1]Форма.8.1'!AI78</f>
        <v>0</v>
      </c>
      <c r="AJ78" s="527">
        <f>'[1]Форма.8.1'!AJ78</f>
        <v>0</v>
      </c>
      <c r="AK78" s="528">
        <f>'[1]Форма.8.1'!AK78</f>
        <v>0</v>
      </c>
      <c r="AL78" s="528">
        <f>'[1]Форма.8.1'!AL78</f>
        <v>0</v>
      </c>
      <c r="AM78" s="528">
        <f>'[1]Форма.8.1'!AM78</f>
        <v>0</v>
      </c>
      <c r="AN78" s="528">
        <f>'[1]Форма.8.1'!AN78</f>
        <v>0</v>
      </c>
      <c r="AP78" s="473">
        <f t="shared" si="0"/>
        <v>0</v>
      </c>
      <c r="AR78" s="529"/>
      <c r="AS78" s="530"/>
    </row>
    <row r="79" spans="2:45" ht="15.75" hidden="1">
      <c r="B79" s="523" t="str">
        <f>'[1]Форма.8.1'!B79</f>
        <v>7.7.</v>
      </c>
      <c r="C79" s="523" t="str">
        <f>'[1]Форма.8.1'!C79</f>
        <v>июль</v>
      </c>
      <c r="D79" s="523">
        <f>'[1]Форма.8.1'!D79</f>
        <v>0</v>
      </c>
      <c r="E79" s="523">
        <f>'[1]Форма.8.1'!E79</f>
        <v>0</v>
      </c>
      <c r="F79" s="523">
        <f>'[1]Форма.8.1'!F79</f>
        <v>0</v>
      </c>
      <c r="G79" s="523">
        <f>'[1]Форма.8.1'!G79</f>
        <v>0</v>
      </c>
      <c r="H79" s="523">
        <f>'[1]Форма.8.1'!H79</f>
        <v>0</v>
      </c>
      <c r="I79" s="523">
        <f>'[1]Форма.8.1'!I79</f>
        <v>0</v>
      </c>
      <c r="J79" s="523">
        <f>'[1]Форма.8.1'!J79</f>
        <v>0</v>
      </c>
      <c r="K79" s="523">
        <f>'[1]Форма.8.1'!K79</f>
        <v>0</v>
      </c>
      <c r="L79" s="523">
        <f>'[1]Форма.8.1'!L79</f>
        <v>0</v>
      </c>
      <c r="M79" s="523">
        <f>'[1]Форма.8.1'!M79</f>
        <v>0</v>
      </c>
      <c r="N79" s="523">
        <f>'[1]Форма.8.1'!N79</f>
        <v>0</v>
      </c>
      <c r="O79" s="523">
        <f>'[1]Форма.8.1'!O79</f>
        <v>0</v>
      </c>
      <c r="P79" s="523">
        <f>'[1]Форма.8.1'!P79</f>
        <v>0</v>
      </c>
      <c r="Q79" s="524">
        <f>'[1]Форма.8.1'!Q79</f>
        <v>0</v>
      </c>
      <c r="R79" s="522"/>
      <c r="S79" s="522"/>
      <c r="T79" s="525">
        <f>'[1]Форма.8.1'!T79</f>
        <v>0</v>
      </c>
      <c r="U79" s="525">
        <f>'[1]Форма.8.1'!U79</f>
        <v>0</v>
      </c>
      <c r="V79" s="525">
        <f>'[1]Форма.8.1'!V79</f>
        <v>0</v>
      </c>
      <c r="W79" s="525">
        <f>'[1]Форма.8.1'!W79</f>
        <v>0</v>
      </c>
      <c r="X79" s="525">
        <f>'[1]Форма.8.1'!X79</f>
        <v>0</v>
      </c>
      <c r="Y79" s="525">
        <f>'[1]Форма.8.1'!Y79</f>
        <v>0</v>
      </c>
      <c r="Z79" s="525">
        <f>'[1]Форма.8.1'!Z79</f>
        <v>0</v>
      </c>
      <c r="AA79" s="525">
        <f>'[1]Форма.8.1'!AA79</f>
        <v>0</v>
      </c>
      <c r="AB79" s="526">
        <f>'[1]Форма.8.1'!AB79</f>
        <v>0</v>
      </c>
      <c r="AC79" s="525">
        <f>'[1]Форма.8.1'!AC79</f>
        <v>0</v>
      </c>
      <c r="AD79" s="525">
        <f>'[1]Форма.8.1'!AD79</f>
        <v>0</v>
      </c>
      <c r="AE79" s="526">
        <f>'[1]Форма.8.1'!AE79</f>
        <v>0</v>
      </c>
      <c r="AF79" s="522"/>
      <c r="AG79" s="522"/>
      <c r="AH79" s="527">
        <f>'[1]Форма.8.1'!AH79</f>
        <v>0</v>
      </c>
      <c r="AI79" s="527">
        <f>'[1]Форма.8.1'!AI79</f>
        <v>0</v>
      </c>
      <c r="AJ79" s="527">
        <f>'[1]Форма.8.1'!AJ79</f>
        <v>0</v>
      </c>
      <c r="AK79" s="528">
        <f>'[1]Форма.8.1'!AK79</f>
        <v>0</v>
      </c>
      <c r="AL79" s="528">
        <f>'[1]Форма.8.1'!AL79</f>
        <v>0</v>
      </c>
      <c r="AM79" s="528">
        <f>'[1]Форма.8.1'!AM79</f>
        <v>0</v>
      </c>
      <c r="AN79" s="528">
        <f>'[1]Форма.8.1'!AN79</f>
        <v>0</v>
      </c>
      <c r="AP79" s="473">
        <f t="shared" si="0"/>
        <v>0</v>
      </c>
      <c r="AR79" s="529"/>
      <c r="AS79" s="530"/>
    </row>
    <row r="80" spans="2:45" ht="15.75" hidden="1">
      <c r="B80" s="523" t="str">
        <f>'[1]Форма.8.1'!B80</f>
        <v>7.8.</v>
      </c>
      <c r="C80" s="523" t="str">
        <f>'[1]Форма.8.1'!C80</f>
        <v>июль</v>
      </c>
      <c r="D80" s="523">
        <f>'[1]Форма.8.1'!D80</f>
        <v>0</v>
      </c>
      <c r="E80" s="523">
        <f>'[1]Форма.8.1'!E80</f>
        <v>0</v>
      </c>
      <c r="F80" s="523">
        <f>'[1]Форма.8.1'!F80</f>
        <v>0</v>
      </c>
      <c r="G80" s="523">
        <f>'[1]Форма.8.1'!G80</f>
        <v>0</v>
      </c>
      <c r="H80" s="523">
        <f>'[1]Форма.8.1'!H80</f>
        <v>0</v>
      </c>
      <c r="I80" s="523">
        <f>'[1]Форма.8.1'!I80</f>
        <v>0</v>
      </c>
      <c r="J80" s="523">
        <f>'[1]Форма.8.1'!J80</f>
        <v>0</v>
      </c>
      <c r="K80" s="523">
        <f>'[1]Форма.8.1'!K80</f>
        <v>0</v>
      </c>
      <c r="L80" s="523">
        <f>'[1]Форма.8.1'!L80</f>
        <v>0</v>
      </c>
      <c r="M80" s="523">
        <f>'[1]Форма.8.1'!M80</f>
        <v>0</v>
      </c>
      <c r="N80" s="523">
        <f>'[1]Форма.8.1'!N80</f>
        <v>0</v>
      </c>
      <c r="O80" s="523">
        <f>'[1]Форма.8.1'!O80</f>
        <v>0</v>
      </c>
      <c r="P80" s="523">
        <f>'[1]Форма.8.1'!P80</f>
        <v>0</v>
      </c>
      <c r="Q80" s="524">
        <f>'[1]Форма.8.1'!Q80</f>
        <v>0</v>
      </c>
      <c r="R80" s="522"/>
      <c r="S80" s="522"/>
      <c r="T80" s="525">
        <f>'[1]Форма.8.1'!T80</f>
        <v>0</v>
      </c>
      <c r="U80" s="525">
        <f>'[1]Форма.8.1'!U80</f>
        <v>0</v>
      </c>
      <c r="V80" s="525">
        <f>'[1]Форма.8.1'!V80</f>
        <v>0</v>
      </c>
      <c r="W80" s="525">
        <f>'[1]Форма.8.1'!W80</f>
        <v>0</v>
      </c>
      <c r="X80" s="525">
        <f>'[1]Форма.8.1'!X80</f>
        <v>0</v>
      </c>
      <c r="Y80" s="525">
        <f>'[1]Форма.8.1'!Y80</f>
        <v>0</v>
      </c>
      <c r="Z80" s="525">
        <f>'[1]Форма.8.1'!Z80</f>
        <v>0</v>
      </c>
      <c r="AA80" s="525">
        <f>'[1]Форма.8.1'!AA80</f>
        <v>0</v>
      </c>
      <c r="AB80" s="526">
        <f>'[1]Форма.8.1'!AB80</f>
        <v>0</v>
      </c>
      <c r="AC80" s="525">
        <f>'[1]Форма.8.1'!AC80</f>
        <v>0</v>
      </c>
      <c r="AD80" s="525">
        <f>'[1]Форма.8.1'!AD80</f>
        <v>0</v>
      </c>
      <c r="AE80" s="526">
        <f>'[1]Форма.8.1'!AE80</f>
        <v>0</v>
      </c>
      <c r="AF80" s="522"/>
      <c r="AG80" s="522"/>
      <c r="AH80" s="527">
        <f>'[1]Форма.8.1'!AH80</f>
        <v>0</v>
      </c>
      <c r="AI80" s="527">
        <f>'[1]Форма.8.1'!AI80</f>
        <v>0</v>
      </c>
      <c r="AJ80" s="527">
        <f>'[1]Форма.8.1'!AJ80</f>
        <v>0</v>
      </c>
      <c r="AK80" s="528">
        <f>'[1]Форма.8.1'!AK80</f>
        <v>0</v>
      </c>
      <c r="AL80" s="528">
        <f>'[1]Форма.8.1'!AL80</f>
        <v>0</v>
      </c>
      <c r="AM80" s="528">
        <f>'[1]Форма.8.1'!AM80</f>
        <v>0</v>
      </c>
      <c r="AN80" s="528">
        <f>'[1]Форма.8.1'!AN80</f>
        <v>0</v>
      </c>
      <c r="AP80" s="473">
        <f t="shared" si="0"/>
        <v>0</v>
      </c>
      <c r="AR80" s="529"/>
      <c r="AS80" s="530"/>
    </row>
    <row r="81" spans="2:45" ht="15.75" hidden="1">
      <c r="B81" s="523" t="str">
        <f>'[1]Форма.8.1'!B81</f>
        <v>7.9.</v>
      </c>
      <c r="C81" s="523" t="str">
        <f>'[1]Форма.8.1'!C81</f>
        <v>июль</v>
      </c>
      <c r="D81" s="523">
        <f>'[1]Форма.8.1'!D81</f>
        <v>0</v>
      </c>
      <c r="E81" s="523">
        <f>'[1]Форма.8.1'!E81</f>
        <v>0</v>
      </c>
      <c r="F81" s="523">
        <f>'[1]Форма.8.1'!F81</f>
        <v>0</v>
      </c>
      <c r="G81" s="523">
        <f>'[1]Форма.8.1'!G81</f>
        <v>0</v>
      </c>
      <c r="H81" s="523">
        <f>'[1]Форма.8.1'!H81</f>
        <v>0</v>
      </c>
      <c r="I81" s="523">
        <f>'[1]Форма.8.1'!I81</f>
        <v>0</v>
      </c>
      <c r="J81" s="523">
        <f>'[1]Форма.8.1'!J81</f>
        <v>0</v>
      </c>
      <c r="K81" s="523">
        <f>'[1]Форма.8.1'!K81</f>
        <v>0</v>
      </c>
      <c r="L81" s="523">
        <f>'[1]Форма.8.1'!L81</f>
        <v>0</v>
      </c>
      <c r="M81" s="523">
        <f>'[1]Форма.8.1'!M81</f>
        <v>0</v>
      </c>
      <c r="N81" s="523">
        <f>'[1]Форма.8.1'!N81</f>
        <v>0</v>
      </c>
      <c r="O81" s="523">
        <f>'[1]Форма.8.1'!O81</f>
        <v>0</v>
      </c>
      <c r="P81" s="523">
        <f>'[1]Форма.8.1'!P81</f>
        <v>0</v>
      </c>
      <c r="Q81" s="524">
        <f>'[1]Форма.8.1'!Q81</f>
        <v>0</v>
      </c>
      <c r="R81" s="522"/>
      <c r="S81" s="522"/>
      <c r="T81" s="525">
        <f>'[1]Форма.8.1'!T81</f>
        <v>0</v>
      </c>
      <c r="U81" s="525">
        <f>'[1]Форма.8.1'!U81</f>
        <v>0</v>
      </c>
      <c r="V81" s="525">
        <f>'[1]Форма.8.1'!V81</f>
        <v>0</v>
      </c>
      <c r="W81" s="525">
        <f>'[1]Форма.8.1'!W81</f>
        <v>0</v>
      </c>
      <c r="X81" s="525">
        <f>'[1]Форма.8.1'!X81</f>
        <v>0</v>
      </c>
      <c r="Y81" s="525">
        <f>'[1]Форма.8.1'!Y81</f>
        <v>0</v>
      </c>
      <c r="Z81" s="525">
        <f>'[1]Форма.8.1'!Z81</f>
        <v>0</v>
      </c>
      <c r="AA81" s="525">
        <f>'[1]Форма.8.1'!AA81</f>
        <v>0</v>
      </c>
      <c r="AB81" s="526">
        <f>'[1]Форма.8.1'!AB81</f>
        <v>0</v>
      </c>
      <c r="AC81" s="525">
        <f>'[1]Форма.8.1'!AC81</f>
        <v>0</v>
      </c>
      <c r="AD81" s="525">
        <f>'[1]Форма.8.1'!AD81</f>
        <v>0</v>
      </c>
      <c r="AE81" s="526">
        <f>'[1]Форма.8.1'!AE81</f>
        <v>0</v>
      </c>
      <c r="AF81" s="522"/>
      <c r="AG81" s="522"/>
      <c r="AH81" s="527">
        <f>'[1]Форма.8.1'!AH81</f>
        <v>0</v>
      </c>
      <c r="AI81" s="527">
        <f>'[1]Форма.8.1'!AI81</f>
        <v>0</v>
      </c>
      <c r="AJ81" s="527">
        <f>'[1]Форма.8.1'!AJ81</f>
        <v>0</v>
      </c>
      <c r="AK81" s="528">
        <f>'[1]Форма.8.1'!AK81</f>
        <v>0</v>
      </c>
      <c r="AL81" s="528">
        <f>'[1]Форма.8.1'!AL81</f>
        <v>0</v>
      </c>
      <c r="AM81" s="528">
        <f>'[1]Форма.8.1'!AM81</f>
        <v>0</v>
      </c>
      <c r="AN81" s="528">
        <f>'[1]Форма.8.1'!AN81</f>
        <v>0</v>
      </c>
      <c r="AP81" s="473">
        <f t="shared" si="0"/>
        <v>0</v>
      </c>
      <c r="AR81" s="529"/>
      <c r="AS81" s="530"/>
    </row>
    <row r="82" spans="1:45" s="380" customFormat="1" ht="51" customHeight="1">
      <c r="A82" s="364"/>
      <c r="B82" s="523" t="str">
        <f>'[1]Форма.8.1'!B82</f>
        <v>8.</v>
      </c>
      <c r="C82" s="523" t="str">
        <f>'[1]Форма.8.1'!C82</f>
        <v>август</v>
      </c>
      <c r="D82" s="523" t="str">
        <f>'[1]Форма.8.1'!D82</f>
        <v>ТП-4</v>
      </c>
      <c r="E82" s="523" t="str">
        <f>'[1]Форма.8.1'!E82</f>
        <v>РУ</v>
      </c>
      <c r="F82" s="523">
        <f>'[1]Форма.8.1'!F82</f>
        <v>0.4</v>
      </c>
      <c r="G82" s="523" t="str">
        <f>'[1]Форма.8.1'!G82</f>
        <v>Аварийное откл.  протяжка  болтовых соединений на шинах</v>
      </c>
      <c r="H82" s="523" t="str">
        <f>'[1]Форма.8.1'!H82</f>
        <v>нет</v>
      </c>
      <c r="I82" s="523">
        <f>'[1]Форма.8.1'!I82</f>
        <v>0</v>
      </c>
      <c r="J82" s="523">
        <f>'[1]Форма.8.1'!J82</f>
        <v>0</v>
      </c>
      <c r="K82" s="523">
        <f>'[1]Форма.8.1'!K82</f>
        <v>0</v>
      </c>
      <c r="L82" s="523">
        <f>'[1]Форма.8.1'!L82</f>
        <v>0</v>
      </c>
      <c r="M82" s="523">
        <f>'[1]Форма.8.1'!M82</f>
        <v>0</v>
      </c>
      <c r="N82" s="523">
        <f>'[1]Форма.8.1'!N82</f>
        <v>8</v>
      </c>
      <c r="O82" s="523">
        <f>'[1]Форма.8.1'!O82</f>
        <v>0</v>
      </c>
      <c r="P82" s="523">
        <f>'[1]Форма.8.1'!P82</f>
        <v>0</v>
      </c>
      <c r="Q82" s="524">
        <f>'[1]Форма.8.1'!Q82</f>
        <v>8</v>
      </c>
      <c r="R82" s="522"/>
      <c r="S82" s="522"/>
      <c r="T82" s="525">
        <f>'[1]Форма.8.1'!T82</f>
        <v>0</v>
      </c>
      <c r="U82" s="525">
        <f>'[1]Форма.8.1'!U82</f>
        <v>0</v>
      </c>
      <c r="V82" s="525">
        <f>'[1]Форма.8.1'!V82</f>
        <v>0</v>
      </c>
      <c r="W82" s="525">
        <f>'[1]Форма.8.1'!W82</f>
        <v>0</v>
      </c>
      <c r="X82" s="525">
        <f>'[1]Форма.8.1'!X82</f>
        <v>8</v>
      </c>
      <c r="Y82" s="525">
        <f>'[1]Форма.8.1'!Y82</f>
        <v>0</v>
      </c>
      <c r="Z82" s="525">
        <f>'[1]Форма.8.1'!Z82</f>
        <v>0</v>
      </c>
      <c r="AA82" s="525">
        <f>'[1]Форма.8.1'!AA82</f>
        <v>0</v>
      </c>
      <c r="AB82" s="526">
        <f>'[1]Форма.8.1'!AB82</f>
        <v>8</v>
      </c>
      <c r="AC82" s="525">
        <f>'[1]Форма.8.1'!AC82</f>
        <v>0</v>
      </c>
      <c r="AD82" s="525">
        <f>'[1]Форма.8.1'!AD82</f>
        <v>0</v>
      </c>
      <c r="AE82" s="526">
        <f>'[1]Форма.8.1'!AE82</f>
        <v>8</v>
      </c>
      <c r="AF82" s="522"/>
      <c r="AG82" s="522"/>
      <c r="AH82" s="527" t="str">
        <f>'[1]Форма.8.1'!AH82</f>
        <v>19.07.2014
  8:50:00</v>
      </c>
      <c r="AI82" s="527" t="str">
        <f>'[1]Форма.8.1'!AI82</f>
        <v>19.07.2014
  10:50:00</v>
      </c>
      <c r="AJ82" s="527" t="str">
        <f>'[1]Форма.8.1'!AJ82</f>
        <v>19.07.2014
  10:50:00</v>
      </c>
      <c r="AK82" s="528">
        <f>'[1]Форма.8.1'!AK82</f>
        <v>2</v>
      </c>
      <c r="AL82" s="528">
        <f>'[1]Форма.8.1'!AL82</f>
        <v>0</v>
      </c>
      <c r="AM82" s="528" t="str">
        <f>'[1]Форма.8.1'!AM82</f>
        <v>Аварийный журнал</v>
      </c>
      <c r="AN82" s="528" t="str">
        <f>'[1]Форма.8.1'!AN82</f>
        <v>Запись от 19.07.2014</v>
      </c>
      <c r="AO82" s="364"/>
      <c r="AP82" s="473">
        <f>AE82*AK82</f>
        <v>16</v>
      </c>
      <c r="AR82" s="529"/>
      <c r="AS82" s="530"/>
    </row>
    <row r="83" spans="1:45" s="380" customFormat="1" ht="15.75" hidden="1">
      <c r="A83" s="364"/>
      <c r="B83" s="523" t="str">
        <f>'[1]Форма.8.1'!B83</f>
        <v>8.1.</v>
      </c>
      <c r="C83" s="523" t="str">
        <f>'[1]Форма.8.1'!C83</f>
        <v>август</v>
      </c>
      <c r="D83" s="523">
        <f>'[1]Форма.8.1'!D83</f>
        <v>0</v>
      </c>
      <c r="E83" s="523">
        <f>'[1]Форма.8.1'!E83</f>
        <v>0</v>
      </c>
      <c r="F83" s="523">
        <f>'[1]Форма.8.1'!F83</f>
        <v>0</v>
      </c>
      <c r="G83" s="523">
        <f>'[1]Форма.8.1'!G83</f>
        <v>0</v>
      </c>
      <c r="H83" s="523">
        <f>'[1]Форма.8.1'!H83</f>
        <v>0</v>
      </c>
      <c r="I83" s="523">
        <f>'[1]Форма.8.1'!I83</f>
        <v>0</v>
      </c>
      <c r="J83" s="523">
        <f>'[1]Форма.8.1'!J83</f>
        <v>0</v>
      </c>
      <c r="K83" s="523">
        <f>'[1]Форма.8.1'!K83</f>
        <v>0</v>
      </c>
      <c r="L83" s="523">
        <f>'[1]Форма.8.1'!L83</f>
        <v>0</v>
      </c>
      <c r="M83" s="523">
        <f>'[1]Форма.8.1'!M83</f>
        <v>0</v>
      </c>
      <c r="N83" s="523">
        <f>'[1]Форма.8.1'!N83</f>
        <v>0</v>
      </c>
      <c r="O83" s="523">
        <f>'[1]Форма.8.1'!O83</f>
        <v>0</v>
      </c>
      <c r="P83" s="523">
        <f>'[1]Форма.8.1'!P83</f>
        <v>0</v>
      </c>
      <c r="Q83" s="524">
        <f>'[1]Форма.8.1'!Q83</f>
        <v>0</v>
      </c>
      <c r="R83" s="522"/>
      <c r="S83" s="522"/>
      <c r="T83" s="525">
        <f>'[1]Форма.8.1'!T83</f>
        <v>0</v>
      </c>
      <c r="U83" s="525">
        <f>'[1]Форма.8.1'!U83</f>
        <v>0</v>
      </c>
      <c r="V83" s="525">
        <f>'[1]Форма.8.1'!V83</f>
        <v>0</v>
      </c>
      <c r="W83" s="525">
        <f>'[1]Форма.8.1'!W83</f>
        <v>0</v>
      </c>
      <c r="X83" s="525">
        <f>'[1]Форма.8.1'!X83</f>
        <v>0</v>
      </c>
      <c r="Y83" s="525">
        <f>'[1]Форма.8.1'!Y83</f>
        <v>0</v>
      </c>
      <c r="Z83" s="525">
        <f>'[1]Форма.8.1'!Z83</f>
        <v>0</v>
      </c>
      <c r="AA83" s="525">
        <f>'[1]Форма.8.1'!AA83</f>
        <v>0</v>
      </c>
      <c r="AB83" s="526">
        <f>'[1]Форма.8.1'!AB83</f>
        <v>0</v>
      </c>
      <c r="AC83" s="525">
        <f>'[1]Форма.8.1'!AC83</f>
        <v>0</v>
      </c>
      <c r="AD83" s="525">
        <f>'[1]Форма.8.1'!AD83</f>
        <v>0</v>
      </c>
      <c r="AE83" s="526">
        <f>'[1]Форма.8.1'!AE83</f>
        <v>0</v>
      </c>
      <c r="AF83" s="522"/>
      <c r="AG83" s="522"/>
      <c r="AH83" s="527">
        <f>'[1]Форма.8.1'!AH83</f>
        <v>0</v>
      </c>
      <c r="AI83" s="527">
        <f>'[1]Форма.8.1'!AI83</f>
        <v>0</v>
      </c>
      <c r="AJ83" s="527">
        <f>'[1]Форма.8.1'!AJ83</f>
        <v>0</v>
      </c>
      <c r="AK83" s="528">
        <f>'[1]Форма.8.1'!AK83</f>
        <v>0</v>
      </c>
      <c r="AL83" s="528">
        <f>'[1]Форма.8.1'!AL83</f>
        <v>0</v>
      </c>
      <c r="AM83" s="528">
        <f>'[1]Форма.8.1'!AM83</f>
        <v>0</v>
      </c>
      <c r="AN83" s="528">
        <f>'[1]Форма.8.1'!AN83</f>
        <v>0</v>
      </c>
      <c r="AO83" s="364"/>
      <c r="AP83" s="473">
        <f aca="true" t="shared" si="1" ref="AP83:AP91">AE83*AK83</f>
        <v>0</v>
      </c>
      <c r="AR83" s="529"/>
      <c r="AS83" s="530"/>
    </row>
    <row r="84" spans="1:45" s="380" customFormat="1" ht="15.75" hidden="1">
      <c r="A84" s="364"/>
      <c r="B84" s="523" t="str">
        <f>'[1]Форма.8.1'!B84</f>
        <v>8.2.</v>
      </c>
      <c r="C84" s="523" t="str">
        <f>'[1]Форма.8.1'!C84</f>
        <v>август</v>
      </c>
      <c r="D84" s="523">
        <f>'[1]Форма.8.1'!D84</f>
        <v>0</v>
      </c>
      <c r="E84" s="523">
        <f>'[1]Форма.8.1'!E84</f>
        <v>0</v>
      </c>
      <c r="F84" s="523">
        <f>'[1]Форма.8.1'!F84</f>
        <v>0</v>
      </c>
      <c r="G84" s="523">
        <f>'[1]Форма.8.1'!G84</f>
        <v>0</v>
      </c>
      <c r="H84" s="523">
        <f>'[1]Форма.8.1'!H84</f>
        <v>0</v>
      </c>
      <c r="I84" s="523">
        <f>'[1]Форма.8.1'!I84</f>
        <v>0</v>
      </c>
      <c r="J84" s="523">
        <f>'[1]Форма.8.1'!J84</f>
        <v>0</v>
      </c>
      <c r="K84" s="523">
        <f>'[1]Форма.8.1'!K84</f>
        <v>0</v>
      </c>
      <c r="L84" s="523">
        <f>'[1]Форма.8.1'!L84</f>
        <v>0</v>
      </c>
      <c r="M84" s="523">
        <f>'[1]Форма.8.1'!M84</f>
        <v>0</v>
      </c>
      <c r="N84" s="523">
        <f>'[1]Форма.8.1'!N84</f>
        <v>0</v>
      </c>
      <c r="O84" s="523">
        <f>'[1]Форма.8.1'!O84</f>
        <v>0</v>
      </c>
      <c r="P84" s="523">
        <f>'[1]Форма.8.1'!P84</f>
        <v>0</v>
      </c>
      <c r="Q84" s="524">
        <f>'[1]Форма.8.1'!Q84</f>
        <v>0</v>
      </c>
      <c r="R84" s="522"/>
      <c r="S84" s="522"/>
      <c r="T84" s="525">
        <f>'[1]Форма.8.1'!T84</f>
        <v>0</v>
      </c>
      <c r="U84" s="525">
        <f>'[1]Форма.8.1'!U84</f>
        <v>0</v>
      </c>
      <c r="V84" s="525">
        <f>'[1]Форма.8.1'!V84</f>
        <v>0</v>
      </c>
      <c r="W84" s="525">
        <f>'[1]Форма.8.1'!W84</f>
        <v>0</v>
      </c>
      <c r="X84" s="525">
        <f>'[1]Форма.8.1'!X84</f>
        <v>0</v>
      </c>
      <c r="Y84" s="525">
        <f>'[1]Форма.8.1'!Y84</f>
        <v>0</v>
      </c>
      <c r="Z84" s="525">
        <f>'[1]Форма.8.1'!Z84</f>
        <v>0</v>
      </c>
      <c r="AA84" s="525">
        <f>'[1]Форма.8.1'!AA84</f>
        <v>0</v>
      </c>
      <c r="AB84" s="526">
        <f>'[1]Форма.8.1'!AB84</f>
        <v>0</v>
      </c>
      <c r="AC84" s="525">
        <f>'[1]Форма.8.1'!AC84</f>
        <v>0</v>
      </c>
      <c r="AD84" s="525">
        <f>'[1]Форма.8.1'!AD84</f>
        <v>0</v>
      </c>
      <c r="AE84" s="526">
        <f>'[1]Форма.8.1'!AE84</f>
        <v>0</v>
      </c>
      <c r="AF84" s="522"/>
      <c r="AG84" s="522"/>
      <c r="AH84" s="527">
        <f>'[1]Форма.8.1'!AH84</f>
        <v>0</v>
      </c>
      <c r="AI84" s="527">
        <f>'[1]Форма.8.1'!AI84</f>
        <v>0</v>
      </c>
      <c r="AJ84" s="527">
        <f>'[1]Форма.8.1'!AJ84</f>
        <v>0</v>
      </c>
      <c r="AK84" s="528">
        <f>'[1]Форма.8.1'!AK84</f>
        <v>0</v>
      </c>
      <c r="AL84" s="528">
        <f>'[1]Форма.8.1'!AL84</f>
        <v>0</v>
      </c>
      <c r="AM84" s="528">
        <f>'[1]Форма.8.1'!AM84</f>
        <v>0</v>
      </c>
      <c r="AN84" s="528">
        <f>'[1]Форма.8.1'!AN84</f>
        <v>0</v>
      </c>
      <c r="AO84" s="364"/>
      <c r="AP84" s="473">
        <f t="shared" si="1"/>
        <v>0</v>
      </c>
      <c r="AR84" s="529"/>
      <c r="AS84" s="530"/>
    </row>
    <row r="85" spans="1:45" s="380" customFormat="1" ht="15.75" hidden="1">
      <c r="A85" s="364"/>
      <c r="B85" s="523" t="str">
        <f>'[1]Форма.8.1'!B85</f>
        <v>8.3.</v>
      </c>
      <c r="C85" s="523" t="str">
        <f>'[1]Форма.8.1'!C85</f>
        <v>август</v>
      </c>
      <c r="D85" s="523">
        <f>'[1]Форма.8.1'!D85</f>
        <v>0</v>
      </c>
      <c r="E85" s="523">
        <f>'[1]Форма.8.1'!E85</f>
        <v>0</v>
      </c>
      <c r="F85" s="523">
        <f>'[1]Форма.8.1'!F85</f>
        <v>0</v>
      </c>
      <c r="G85" s="523">
        <f>'[1]Форма.8.1'!G85</f>
        <v>0</v>
      </c>
      <c r="H85" s="523">
        <f>'[1]Форма.8.1'!H85</f>
        <v>0</v>
      </c>
      <c r="I85" s="523">
        <f>'[1]Форма.8.1'!I85</f>
        <v>0</v>
      </c>
      <c r="J85" s="523">
        <f>'[1]Форма.8.1'!J85</f>
        <v>0</v>
      </c>
      <c r="K85" s="523">
        <f>'[1]Форма.8.1'!K85</f>
        <v>0</v>
      </c>
      <c r="L85" s="523">
        <f>'[1]Форма.8.1'!L85</f>
        <v>0</v>
      </c>
      <c r="M85" s="523">
        <f>'[1]Форма.8.1'!M85</f>
        <v>0</v>
      </c>
      <c r="N85" s="523">
        <f>'[1]Форма.8.1'!N85</f>
        <v>0</v>
      </c>
      <c r="O85" s="523">
        <f>'[1]Форма.8.1'!O85</f>
        <v>0</v>
      </c>
      <c r="P85" s="523">
        <f>'[1]Форма.8.1'!P85</f>
        <v>0</v>
      </c>
      <c r="Q85" s="524">
        <f>'[1]Форма.8.1'!Q85</f>
        <v>0</v>
      </c>
      <c r="R85" s="522"/>
      <c r="S85" s="522"/>
      <c r="T85" s="525">
        <f>'[1]Форма.8.1'!T85</f>
        <v>0</v>
      </c>
      <c r="U85" s="525">
        <f>'[1]Форма.8.1'!U85</f>
        <v>0</v>
      </c>
      <c r="V85" s="525">
        <f>'[1]Форма.8.1'!V85</f>
        <v>0</v>
      </c>
      <c r="W85" s="525">
        <f>'[1]Форма.8.1'!W85</f>
        <v>0</v>
      </c>
      <c r="X85" s="525">
        <f>'[1]Форма.8.1'!X85</f>
        <v>0</v>
      </c>
      <c r="Y85" s="525">
        <f>'[1]Форма.8.1'!Y85</f>
        <v>0</v>
      </c>
      <c r="Z85" s="525">
        <f>'[1]Форма.8.1'!Z85</f>
        <v>0</v>
      </c>
      <c r="AA85" s="525">
        <f>'[1]Форма.8.1'!AA85</f>
        <v>0</v>
      </c>
      <c r="AB85" s="526">
        <f>'[1]Форма.8.1'!AB85</f>
        <v>0</v>
      </c>
      <c r="AC85" s="525">
        <f>'[1]Форма.8.1'!AC85</f>
        <v>0</v>
      </c>
      <c r="AD85" s="525">
        <f>'[1]Форма.8.1'!AD85</f>
        <v>0</v>
      </c>
      <c r="AE85" s="526">
        <f>'[1]Форма.8.1'!AE85</f>
        <v>0</v>
      </c>
      <c r="AF85" s="522"/>
      <c r="AG85" s="522"/>
      <c r="AH85" s="527">
        <f>'[1]Форма.8.1'!AH85</f>
        <v>0</v>
      </c>
      <c r="AI85" s="527">
        <f>'[1]Форма.8.1'!AI85</f>
        <v>0</v>
      </c>
      <c r="AJ85" s="527">
        <f>'[1]Форма.8.1'!AJ85</f>
        <v>0</v>
      </c>
      <c r="AK85" s="528">
        <f>'[1]Форма.8.1'!AK85</f>
        <v>0</v>
      </c>
      <c r="AL85" s="528">
        <f>'[1]Форма.8.1'!AL85</f>
        <v>0</v>
      </c>
      <c r="AM85" s="528">
        <f>'[1]Форма.8.1'!AM85</f>
        <v>0</v>
      </c>
      <c r="AN85" s="528">
        <f>'[1]Форма.8.1'!AN85</f>
        <v>0</v>
      </c>
      <c r="AO85" s="364"/>
      <c r="AP85" s="473">
        <f t="shared" si="1"/>
        <v>0</v>
      </c>
      <c r="AR85" s="529"/>
      <c r="AS85" s="530"/>
    </row>
    <row r="86" spans="1:45" s="380" customFormat="1" ht="15.75" hidden="1">
      <c r="A86" s="364"/>
      <c r="B86" s="523" t="str">
        <f>'[1]Форма.8.1'!B86</f>
        <v>8.4.</v>
      </c>
      <c r="C86" s="523" t="str">
        <f>'[1]Форма.8.1'!C86</f>
        <v>август</v>
      </c>
      <c r="D86" s="523">
        <f>'[1]Форма.8.1'!D86</f>
        <v>0</v>
      </c>
      <c r="E86" s="523">
        <f>'[1]Форма.8.1'!E86</f>
        <v>0</v>
      </c>
      <c r="F86" s="523">
        <f>'[1]Форма.8.1'!F86</f>
        <v>0</v>
      </c>
      <c r="G86" s="523">
        <f>'[1]Форма.8.1'!G86</f>
        <v>0</v>
      </c>
      <c r="H86" s="523">
        <f>'[1]Форма.8.1'!H86</f>
        <v>0</v>
      </c>
      <c r="I86" s="523">
        <f>'[1]Форма.8.1'!I86</f>
        <v>0</v>
      </c>
      <c r="J86" s="523">
        <f>'[1]Форма.8.1'!J86</f>
        <v>0</v>
      </c>
      <c r="K86" s="523">
        <f>'[1]Форма.8.1'!K86</f>
        <v>0</v>
      </c>
      <c r="L86" s="523">
        <f>'[1]Форма.8.1'!L86</f>
        <v>0</v>
      </c>
      <c r="M86" s="523">
        <f>'[1]Форма.8.1'!M86</f>
        <v>0</v>
      </c>
      <c r="N86" s="523">
        <f>'[1]Форма.8.1'!N86</f>
        <v>0</v>
      </c>
      <c r="O86" s="523">
        <f>'[1]Форма.8.1'!O86</f>
        <v>0</v>
      </c>
      <c r="P86" s="523">
        <f>'[1]Форма.8.1'!P86</f>
        <v>0</v>
      </c>
      <c r="Q86" s="524">
        <f>'[1]Форма.8.1'!Q86</f>
        <v>0</v>
      </c>
      <c r="R86" s="522"/>
      <c r="S86" s="522"/>
      <c r="T86" s="525">
        <f>'[1]Форма.8.1'!T86</f>
        <v>0</v>
      </c>
      <c r="U86" s="525">
        <f>'[1]Форма.8.1'!U86</f>
        <v>0</v>
      </c>
      <c r="V86" s="525">
        <f>'[1]Форма.8.1'!V86</f>
        <v>0</v>
      </c>
      <c r="W86" s="525">
        <f>'[1]Форма.8.1'!W86</f>
        <v>0</v>
      </c>
      <c r="X86" s="525">
        <f>'[1]Форма.8.1'!X86</f>
        <v>0</v>
      </c>
      <c r="Y86" s="525">
        <f>'[1]Форма.8.1'!Y86</f>
        <v>0</v>
      </c>
      <c r="Z86" s="525">
        <f>'[1]Форма.8.1'!Z86</f>
        <v>0</v>
      </c>
      <c r="AA86" s="525">
        <f>'[1]Форма.8.1'!AA86</f>
        <v>0</v>
      </c>
      <c r="AB86" s="526">
        <f>'[1]Форма.8.1'!AB86</f>
        <v>0</v>
      </c>
      <c r="AC86" s="525">
        <f>'[1]Форма.8.1'!AC86</f>
        <v>0</v>
      </c>
      <c r="AD86" s="525">
        <f>'[1]Форма.8.1'!AD86</f>
        <v>0</v>
      </c>
      <c r="AE86" s="526">
        <f>'[1]Форма.8.1'!AE86</f>
        <v>0</v>
      </c>
      <c r="AF86" s="522"/>
      <c r="AG86" s="522"/>
      <c r="AH86" s="527">
        <f>'[1]Форма.8.1'!AH86</f>
        <v>0</v>
      </c>
      <c r="AI86" s="527">
        <f>'[1]Форма.8.1'!AI86</f>
        <v>0</v>
      </c>
      <c r="AJ86" s="527">
        <f>'[1]Форма.8.1'!AJ86</f>
        <v>0</v>
      </c>
      <c r="AK86" s="528">
        <f>'[1]Форма.8.1'!AK86</f>
        <v>0</v>
      </c>
      <c r="AL86" s="528">
        <f>'[1]Форма.8.1'!AL86</f>
        <v>0</v>
      </c>
      <c r="AM86" s="528">
        <f>'[1]Форма.8.1'!AM86</f>
        <v>0</v>
      </c>
      <c r="AN86" s="528">
        <f>'[1]Форма.8.1'!AN86</f>
        <v>0</v>
      </c>
      <c r="AO86" s="364"/>
      <c r="AP86" s="473">
        <f t="shared" si="1"/>
        <v>0</v>
      </c>
      <c r="AR86" s="529"/>
      <c r="AS86" s="530"/>
    </row>
    <row r="87" spans="1:45" s="380" customFormat="1" ht="15.75" hidden="1">
      <c r="A87" s="364"/>
      <c r="B87" s="523" t="str">
        <f>'[1]Форма.8.1'!B87</f>
        <v>8.5.</v>
      </c>
      <c r="C87" s="523" t="str">
        <f>'[1]Форма.8.1'!C87</f>
        <v>август</v>
      </c>
      <c r="D87" s="523">
        <f>'[1]Форма.8.1'!D87</f>
        <v>0</v>
      </c>
      <c r="E87" s="523">
        <f>'[1]Форма.8.1'!E87</f>
        <v>0</v>
      </c>
      <c r="F87" s="523">
        <f>'[1]Форма.8.1'!F87</f>
        <v>0</v>
      </c>
      <c r="G87" s="523">
        <f>'[1]Форма.8.1'!G87</f>
        <v>0</v>
      </c>
      <c r="H87" s="523">
        <f>'[1]Форма.8.1'!H87</f>
        <v>0</v>
      </c>
      <c r="I87" s="523">
        <f>'[1]Форма.8.1'!I87</f>
        <v>0</v>
      </c>
      <c r="J87" s="523">
        <f>'[1]Форма.8.1'!J87</f>
        <v>0</v>
      </c>
      <c r="K87" s="523">
        <f>'[1]Форма.8.1'!K87</f>
        <v>0</v>
      </c>
      <c r="L87" s="523">
        <f>'[1]Форма.8.1'!L87</f>
        <v>0</v>
      </c>
      <c r="M87" s="523">
        <f>'[1]Форма.8.1'!M87</f>
        <v>0</v>
      </c>
      <c r="N87" s="523">
        <f>'[1]Форма.8.1'!N87</f>
        <v>0</v>
      </c>
      <c r="O87" s="523">
        <f>'[1]Форма.8.1'!O87</f>
        <v>0</v>
      </c>
      <c r="P87" s="523">
        <f>'[1]Форма.8.1'!P87</f>
        <v>0</v>
      </c>
      <c r="Q87" s="524">
        <f>'[1]Форма.8.1'!Q87</f>
        <v>0</v>
      </c>
      <c r="R87" s="522"/>
      <c r="S87" s="522"/>
      <c r="T87" s="525">
        <f>'[1]Форма.8.1'!T87</f>
        <v>0</v>
      </c>
      <c r="U87" s="525">
        <f>'[1]Форма.8.1'!U87</f>
        <v>0</v>
      </c>
      <c r="V87" s="525">
        <f>'[1]Форма.8.1'!V87</f>
        <v>0</v>
      </c>
      <c r="W87" s="525">
        <f>'[1]Форма.8.1'!W87</f>
        <v>0</v>
      </c>
      <c r="X87" s="525">
        <f>'[1]Форма.8.1'!X87</f>
        <v>0</v>
      </c>
      <c r="Y87" s="525">
        <f>'[1]Форма.8.1'!Y87</f>
        <v>0</v>
      </c>
      <c r="Z87" s="525">
        <f>'[1]Форма.8.1'!Z87</f>
        <v>0</v>
      </c>
      <c r="AA87" s="525">
        <f>'[1]Форма.8.1'!AA87</f>
        <v>0</v>
      </c>
      <c r="AB87" s="526">
        <f>'[1]Форма.8.1'!AB87</f>
        <v>0</v>
      </c>
      <c r="AC87" s="525">
        <f>'[1]Форма.8.1'!AC87</f>
        <v>0</v>
      </c>
      <c r="AD87" s="525">
        <f>'[1]Форма.8.1'!AD87</f>
        <v>0</v>
      </c>
      <c r="AE87" s="526">
        <f>'[1]Форма.8.1'!AE87</f>
        <v>0</v>
      </c>
      <c r="AF87" s="522"/>
      <c r="AG87" s="522"/>
      <c r="AH87" s="527">
        <f>'[1]Форма.8.1'!AH87</f>
        <v>0</v>
      </c>
      <c r="AI87" s="527">
        <f>'[1]Форма.8.1'!AI87</f>
        <v>0</v>
      </c>
      <c r="AJ87" s="527">
        <f>'[1]Форма.8.1'!AJ87</f>
        <v>0</v>
      </c>
      <c r="AK87" s="528">
        <f>'[1]Форма.8.1'!AK87</f>
        <v>0</v>
      </c>
      <c r="AL87" s="528">
        <f>'[1]Форма.8.1'!AL87</f>
        <v>0</v>
      </c>
      <c r="AM87" s="528">
        <f>'[1]Форма.8.1'!AM87</f>
        <v>0</v>
      </c>
      <c r="AN87" s="528">
        <f>'[1]Форма.8.1'!AN87</f>
        <v>0</v>
      </c>
      <c r="AO87" s="364"/>
      <c r="AP87" s="473">
        <f t="shared" si="1"/>
        <v>0</v>
      </c>
      <c r="AR87" s="529"/>
      <c r="AS87" s="530"/>
    </row>
    <row r="88" spans="1:45" s="380" customFormat="1" ht="15.75" hidden="1">
      <c r="A88" s="364"/>
      <c r="B88" s="523" t="str">
        <f>'[1]Форма.8.1'!B88</f>
        <v>8.6.</v>
      </c>
      <c r="C88" s="523" t="str">
        <f>'[1]Форма.8.1'!C88</f>
        <v>август</v>
      </c>
      <c r="D88" s="523">
        <f>'[1]Форма.8.1'!D88</f>
        <v>0</v>
      </c>
      <c r="E88" s="523">
        <f>'[1]Форма.8.1'!E88</f>
        <v>0</v>
      </c>
      <c r="F88" s="523">
        <f>'[1]Форма.8.1'!F88</f>
        <v>0</v>
      </c>
      <c r="G88" s="523">
        <f>'[1]Форма.8.1'!G88</f>
        <v>0</v>
      </c>
      <c r="H88" s="523">
        <f>'[1]Форма.8.1'!H88</f>
        <v>0</v>
      </c>
      <c r="I88" s="523">
        <f>'[1]Форма.8.1'!I88</f>
        <v>0</v>
      </c>
      <c r="J88" s="523">
        <f>'[1]Форма.8.1'!J88</f>
        <v>0</v>
      </c>
      <c r="K88" s="523">
        <f>'[1]Форма.8.1'!K88</f>
        <v>0</v>
      </c>
      <c r="L88" s="523">
        <f>'[1]Форма.8.1'!L88</f>
        <v>0</v>
      </c>
      <c r="M88" s="523">
        <f>'[1]Форма.8.1'!M88</f>
        <v>0</v>
      </c>
      <c r="N88" s="523">
        <f>'[1]Форма.8.1'!N88</f>
        <v>0</v>
      </c>
      <c r="O88" s="523">
        <f>'[1]Форма.8.1'!O88</f>
        <v>0</v>
      </c>
      <c r="P88" s="523">
        <f>'[1]Форма.8.1'!P88</f>
        <v>0</v>
      </c>
      <c r="Q88" s="524">
        <f>'[1]Форма.8.1'!Q88</f>
        <v>0</v>
      </c>
      <c r="R88" s="522"/>
      <c r="S88" s="522"/>
      <c r="T88" s="525">
        <f>'[1]Форма.8.1'!T88</f>
        <v>0</v>
      </c>
      <c r="U88" s="525">
        <f>'[1]Форма.8.1'!U88</f>
        <v>0</v>
      </c>
      <c r="V88" s="525">
        <f>'[1]Форма.8.1'!V88</f>
        <v>0</v>
      </c>
      <c r="W88" s="525">
        <f>'[1]Форма.8.1'!W88</f>
        <v>0</v>
      </c>
      <c r="X88" s="525">
        <f>'[1]Форма.8.1'!X88</f>
        <v>0</v>
      </c>
      <c r="Y88" s="525">
        <f>'[1]Форма.8.1'!Y88</f>
        <v>0</v>
      </c>
      <c r="Z88" s="525">
        <f>'[1]Форма.8.1'!Z88</f>
        <v>0</v>
      </c>
      <c r="AA88" s="525">
        <f>'[1]Форма.8.1'!AA88</f>
        <v>0</v>
      </c>
      <c r="AB88" s="526">
        <f>'[1]Форма.8.1'!AB88</f>
        <v>0</v>
      </c>
      <c r="AC88" s="525">
        <f>'[1]Форма.8.1'!AC88</f>
        <v>0</v>
      </c>
      <c r="AD88" s="525">
        <f>'[1]Форма.8.1'!AD88</f>
        <v>0</v>
      </c>
      <c r="AE88" s="526">
        <f>'[1]Форма.8.1'!AE88</f>
        <v>0</v>
      </c>
      <c r="AF88" s="522"/>
      <c r="AG88" s="522"/>
      <c r="AH88" s="527">
        <f>'[1]Форма.8.1'!AH88</f>
        <v>0</v>
      </c>
      <c r="AI88" s="527">
        <f>'[1]Форма.8.1'!AI88</f>
        <v>0</v>
      </c>
      <c r="AJ88" s="527">
        <f>'[1]Форма.8.1'!AJ88</f>
        <v>0</v>
      </c>
      <c r="AK88" s="528">
        <f>'[1]Форма.8.1'!AK88</f>
        <v>0</v>
      </c>
      <c r="AL88" s="528">
        <f>'[1]Форма.8.1'!AL88</f>
        <v>0</v>
      </c>
      <c r="AM88" s="528">
        <f>'[1]Форма.8.1'!AM88</f>
        <v>0</v>
      </c>
      <c r="AN88" s="528">
        <f>'[1]Форма.8.1'!AN88</f>
        <v>0</v>
      </c>
      <c r="AO88" s="364"/>
      <c r="AP88" s="473">
        <f t="shared" si="1"/>
        <v>0</v>
      </c>
      <c r="AR88" s="529"/>
      <c r="AS88" s="530"/>
    </row>
    <row r="89" spans="1:45" s="380" customFormat="1" ht="15.75" hidden="1">
      <c r="A89" s="364"/>
      <c r="B89" s="523" t="str">
        <f>'[1]Форма.8.1'!B89</f>
        <v>8.7.</v>
      </c>
      <c r="C89" s="523" t="str">
        <f>'[1]Форма.8.1'!C89</f>
        <v>август</v>
      </c>
      <c r="D89" s="523">
        <f>'[1]Форма.8.1'!D89</f>
        <v>0</v>
      </c>
      <c r="E89" s="523">
        <f>'[1]Форма.8.1'!E89</f>
        <v>0</v>
      </c>
      <c r="F89" s="523">
        <f>'[1]Форма.8.1'!F89</f>
        <v>0</v>
      </c>
      <c r="G89" s="523">
        <f>'[1]Форма.8.1'!G89</f>
        <v>0</v>
      </c>
      <c r="H89" s="523">
        <f>'[1]Форма.8.1'!H89</f>
        <v>0</v>
      </c>
      <c r="I89" s="523">
        <f>'[1]Форма.8.1'!I89</f>
        <v>0</v>
      </c>
      <c r="J89" s="523">
        <f>'[1]Форма.8.1'!J89</f>
        <v>0</v>
      </c>
      <c r="K89" s="523">
        <f>'[1]Форма.8.1'!K89</f>
        <v>0</v>
      </c>
      <c r="L89" s="523">
        <f>'[1]Форма.8.1'!L89</f>
        <v>0</v>
      </c>
      <c r="M89" s="523">
        <f>'[1]Форма.8.1'!M89</f>
        <v>0</v>
      </c>
      <c r="N89" s="523">
        <f>'[1]Форма.8.1'!N89</f>
        <v>0</v>
      </c>
      <c r="O89" s="523">
        <f>'[1]Форма.8.1'!O89</f>
        <v>0</v>
      </c>
      <c r="P89" s="523">
        <f>'[1]Форма.8.1'!P89</f>
        <v>0</v>
      </c>
      <c r="Q89" s="524">
        <f>'[1]Форма.8.1'!Q89</f>
        <v>0</v>
      </c>
      <c r="R89" s="522"/>
      <c r="S89" s="522"/>
      <c r="T89" s="525">
        <f>'[1]Форма.8.1'!T89</f>
        <v>0</v>
      </c>
      <c r="U89" s="525">
        <f>'[1]Форма.8.1'!U89</f>
        <v>0</v>
      </c>
      <c r="V89" s="525">
        <f>'[1]Форма.8.1'!V89</f>
        <v>0</v>
      </c>
      <c r="W89" s="525">
        <f>'[1]Форма.8.1'!W89</f>
        <v>0</v>
      </c>
      <c r="X89" s="525">
        <f>'[1]Форма.8.1'!X89</f>
        <v>0</v>
      </c>
      <c r="Y89" s="525">
        <f>'[1]Форма.8.1'!Y89</f>
        <v>0</v>
      </c>
      <c r="Z89" s="525">
        <f>'[1]Форма.8.1'!Z89</f>
        <v>0</v>
      </c>
      <c r="AA89" s="525">
        <f>'[1]Форма.8.1'!AA89</f>
        <v>0</v>
      </c>
      <c r="AB89" s="526">
        <f>'[1]Форма.8.1'!AB89</f>
        <v>0</v>
      </c>
      <c r="AC89" s="525">
        <f>'[1]Форма.8.1'!AC89</f>
        <v>0</v>
      </c>
      <c r="AD89" s="525">
        <f>'[1]Форма.8.1'!AD89</f>
        <v>0</v>
      </c>
      <c r="AE89" s="526">
        <f>'[1]Форма.8.1'!AE89</f>
        <v>0</v>
      </c>
      <c r="AF89" s="522"/>
      <c r="AG89" s="522"/>
      <c r="AH89" s="527">
        <f>'[1]Форма.8.1'!AH89</f>
        <v>0</v>
      </c>
      <c r="AI89" s="527">
        <f>'[1]Форма.8.1'!AI89</f>
        <v>0</v>
      </c>
      <c r="AJ89" s="527">
        <f>'[1]Форма.8.1'!AJ89</f>
        <v>0</v>
      </c>
      <c r="AK89" s="528">
        <f>'[1]Форма.8.1'!AK89</f>
        <v>0</v>
      </c>
      <c r="AL89" s="528">
        <f>'[1]Форма.8.1'!AL89</f>
        <v>0</v>
      </c>
      <c r="AM89" s="528">
        <f>'[1]Форма.8.1'!AM89</f>
        <v>0</v>
      </c>
      <c r="AN89" s="528">
        <f>'[1]Форма.8.1'!AN89</f>
        <v>0</v>
      </c>
      <c r="AO89" s="364"/>
      <c r="AP89" s="473">
        <f t="shared" si="1"/>
        <v>0</v>
      </c>
      <c r="AR89" s="529"/>
      <c r="AS89" s="530"/>
    </row>
    <row r="90" spans="1:45" s="380" customFormat="1" ht="15.75" hidden="1">
      <c r="A90" s="364"/>
      <c r="B90" s="523" t="str">
        <f>'[1]Форма.8.1'!B90</f>
        <v>8.8.</v>
      </c>
      <c r="C90" s="523" t="str">
        <f>'[1]Форма.8.1'!C90</f>
        <v>август</v>
      </c>
      <c r="D90" s="523">
        <f>'[1]Форма.8.1'!D90</f>
        <v>0</v>
      </c>
      <c r="E90" s="523">
        <f>'[1]Форма.8.1'!E90</f>
        <v>0</v>
      </c>
      <c r="F90" s="523">
        <f>'[1]Форма.8.1'!F90</f>
        <v>0</v>
      </c>
      <c r="G90" s="523">
        <f>'[1]Форма.8.1'!G90</f>
        <v>0</v>
      </c>
      <c r="H90" s="523">
        <f>'[1]Форма.8.1'!H90</f>
        <v>0</v>
      </c>
      <c r="I90" s="523">
        <f>'[1]Форма.8.1'!I90</f>
        <v>0</v>
      </c>
      <c r="J90" s="523">
        <f>'[1]Форма.8.1'!J90</f>
        <v>0</v>
      </c>
      <c r="K90" s="523">
        <f>'[1]Форма.8.1'!K90</f>
        <v>0</v>
      </c>
      <c r="L90" s="523">
        <f>'[1]Форма.8.1'!L90</f>
        <v>0</v>
      </c>
      <c r="M90" s="523">
        <f>'[1]Форма.8.1'!M90</f>
        <v>0</v>
      </c>
      <c r="N90" s="523">
        <f>'[1]Форма.8.1'!N90</f>
        <v>0</v>
      </c>
      <c r="O90" s="523">
        <f>'[1]Форма.8.1'!O90</f>
        <v>0</v>
      </c>
      <c r="P90" s="523">
        <f>'[1]Форма.8.1'!P90</f>
        <v>0</v>
      </c>
      <c r="Q90" s="524">
        <f>'[1]Форма.8.1'!Q90</f>
        <v>0</v>
      </c>
      <c r="R90" s="522"/>
      <c r="S90" s="522"/>
      <c r="T90" s="525">
        <f>'[1]Форма.8.1'!T90</f>
        <v>0</v>
      </c>
      <c r="U90" s="525">
        <f>'[1]Форма.8.1'!U90</f>
        <v>0</v>
      </c>
      <c r="V90" s="525">
        <f>'[1]Форма.8.1'!V90</f>
        <v>0</v>
      </c>
      <c r="W90" s="525">
        <f>'[1]Форма.8.1'!W90</f>
        <v>0</v>
      </c>
      <c r="X90" s="525">
        <f>'[1]Форма.8.1'!X90</f>
        <v>0</v>
      </c>
      <c r="Y90" s="525">
        <f>'[1]Форма.8.1'!Y90</f>
        <v>0</v>
      </c>
      <c r="Z90" s="525">
        <f>'[1]Форма.8.1'!Z90</f>
        <v>0</v>
      </c>
      <c r="AA90" s="525">
        <f>'[1]Форма.8.1'!AA90</f>
        <v>0</v>
      </c>
      <c r="AB90" s="526">
        <f>'[1]Форма.8.1'!AB90</f>
        <v>0</v>
      </c>
      <c r="AC90" s="525">
        <f>'[1]Форма.8.1'!AC90</f>
        <v>0</v>
      </c>
      <c r="AD90" s="525">
        <f>'[1]Форма.8.1'!AD90</f>
        <v>0</v>
      </c>
      <c r="AE90" s="526">
        <f>'[1]Форма.8.1'!AE90</f>
        <v>0</v>
      </c>
      <c r="AF90" s="522"/>
      <c r="AG90" s="522"/>
      <c r="AH90" s="527">
        <f>'[1]Форма.8.1'!AH90</f>
        <v>0</v>
      </c>
      <c r="AI90" s="527">
        <f>'[1]Форма.8.1'!AI90</f>
        <v>0</v>
      </c>
      <c r="AJ90" s="527">
        <f>'[1]Форма.8.1'!AJ90</f>
        <v>0</v>
      </c>
      <c r="AK90" s="528">
        <f>'[1]Форма.8.1'!AK90</f>
        <v>0</v>
      </c>
      <c r="AL90" s="528">
        <f>'[1]Форма.8.1'!AL90</f>
        <v>0</v>
      </c>
      <c r="AM90" s="528">
        <f>'[1]Форма.8.1'!AM90</f>
        <v>0</v>
      </c>
      <c r="AN90" s="528">
        <f>'[1]Форма.8.1'!AN90</f>
        <v>0</v>
      </c>
      <c r="AO90" s="364"/>
      <c r="AP90" s="473">
        <f t="shared" si="1"/>
        <v>0</v>
      </c>
      <c r="AR90" s="529"/>
      <c r="AS90" s="530"/>
    </row>
    <row r="91" spans="1:45" s="380" customFormat="1" ht="15.75" hidden="1">
      <c r="A91" s="364"/>
      <c r="B91" s="523" t="str">
        <f>'[1]Форма.8.1'!B91</f>
        <v>8.9.</v>
      </c>
      <c r="C91" s="523" t="str">
        <f>'[1]Форма.8.1'!C91</f>
        <v>август</v>
      </c>
      <c r="D91" s="523">
        <f>'[1]Форма.8.1'!D91</f>
        <v>0</v>
      </c>
      <c r="E91" s="523">
        <f>'[1]Форма.8.1'!E91</f>
        <v>0</v>
      </c>
      <c r="F91" s="523">
        <f>'[1]Форма.8.1'!F91</f>
        <v>0</v>
      </c>
      <c r="G91" s="523">
        <f>'[1]Форма.8.1'!G91</f>
        <v>0</v>
      </c>
      <c r="H91" s="523">
        <f>'[1]Форма.8.1'!H91</f>
        <v>0</v>
      </c>
      <c r="I91" s="523">
        <f>'[1]Форма.8.1'!I91</f>
        <v>0</v>
      </c>
      <c r="J91" s="523">
        <f>'[1]Форма.8.1'!J91</f>
        <v>0</v>
      </c>
      <c r="K91" s="523">
        <f>'[1]Форма.8.1'!K91</f>
        <v>0</v>
      </c>
      <c r="L91" s="523">
        <f>'[1]Форма.8.1'!L91</f>
        <v>0</v>
      </c>
      <c r="M91" s="523">
        <f>'[1]Форма.8.1'!M91</f>
        <v>0</v>
      </c>
      <c r="N91" s="523">
        <f>'[1]Форма.8.1'!N91</f>
        <v>0</v>
      </c>
      <c r="O91" s="523">
        <f>'[1]Форма.8.1'!O91</f>
        <v>0</v>
      </c>
      <c r="P91" s="523">
        <f>'[1]Форма.8.1'!P91</f>
        <v>0</v>
      </c>
      <c r="Q91" s="524">
        <f>'[1]Форма.8.1'!Q91</f>
        <v>0</v>
      </c>
      <c r="R91" s="522"/>
      <c r="S91" s="522"/>
      <c r="T91" s="525">
        <f>'[1]Форма.8.1'!T91</f>
        <v>0</v>
      </c>
      <c r="U91" s="525">
        <f>'[1]Форма.8.1'!U91</f>
        <v>0</v>
      </c>
      <c r="V91" s="525">
        <f>'[1]Форма.8.1'!V91</f>
        <v>0</v>
      </c>
      <c r="W91" s="525">
        <f>'[1]Форма.8.1'!W91</f>
        <v>0</v>
      </c>
      <c r="X91" s="525">
        <f>'[1]Форма.8.1'!X91</f>
        <v>0</v>
      </c>
      <c r="Y91" s="525">
        <f>'[1]Форма.8.1'!Y91</f>
        <v>0</v>
      </c>
      <c r="Z91" s="525">
        <f>'[1]Форма.8.1'!Z91</f>
        <v>0</v>
      </c>
      <c r="AA91" s="525">
        <f>'[1]Форма.8.1'!AA91</f>
        <v>0</v>
      </c>
      <c r="AB91" s="526">
        <f>'[1]Форма.8.1'!AB91</f>
        <v>0</v>
      </c>
      <c r="AC91" s="525">
        <f>'[1]Форма.8.1'!AC91</f>
        <v>0</v>
      </c>
      <c r="AD91" s="525">
        <f>'[1]Форма.8.1'!AD91</f>
        <v>0</v>
      </c>
      <c r="AE91" s="526">
        <f>'[1]Форма.8.1'!AE91</f>
        <v>0</v>
      </c>
      <c r="AF91" s="522"/>
      <c r="AG91" s="522"/>
      <c r="AH91" s="527">
        <f>'[1]Форма.8.1'!AH91</f>
        <v>0</v>
      </c>
      <c r="AI91" s="527">
        <f>'[1]Форма.8.1'!AI91</f>
        <v>0</v>
      </c>
      <c r="AJ91" s="527">
        <f>'[1]Форма.8.1'!AJ91</f>
        <v>0</v>
      </c>
      <c r="AK91" s="528">
        <f>'[1]Форма.8.1'!AK91</f>
        <v>0</v>
      </c>
      <c r="AL91" s="528">
        <f>'[1]Форма.8.1'!AL91</f>
        <v>0</v>
      </c>
      <c r="AM91" s="528">
        <f>'[1]Форма.8.1'!AM91</f>
        <v>0</v>
      </c>
      <c r="AN91" s="528">
        <f>'[1]Форма.8.1'!AN91</f>
        <v>0</v>
      </c>
      <c r="AO91" s="364"/>
      <c r="AP91" s="473">
        <f t="shared" si="1"/>
        <v>0</v>
      </c>
      <c r="AR91" s="529"/>
      <c r="AS91" s="530"/>
    </row>
    <row r="92" spans="2:45" s="364" customFormat="1" ht="21" customHeight="1" hidden="1">
      <c r="B92" s="523" t="str">
        <f>'[1]Форма.8.1'!B92</f>
        <v>9.</v>
      </c>
      <c r="C92" s="523" t="str">
        <f>'[1]Форма.8.1'!C92</f>
        <v>сентябрь</v>
      </c>
      <c r="D92" s="523">
        <f>'[1]Форма.8.1'!D92</f>
        <v>0</v>
      </c>
      <c r="E92" s="523">
        <f>'[1]Форма.8.1'!E92</f>
        <v>0</v>
      </c>
      <c r="F92" s="523">
        <f>'[1]Форма.8.1'!F92</f>
        <v>0</v>
      </c>
      <c r="G92" s="523">
        <f>'[1]Форма.8.1'!G92</f>
        <v>0</v>
      </c>
      <c r="H92" s="523">
        <f>'[1]Форма.8.1'!H92</f>
        <v>0</v>
      </c>
      <c r="I92" s="523">
        <f>'[1]Форма.8.1'!I92</f>
        <v>0</v>
      </c>
      <c r="J92" s="523">
        <f>'[1]Форма.8.1'!J92</f>
        <v>0</v>
      </c>
      <c r="K92" s="523">
        <f>'[1]Форма.8.1'!K92</f>
        <v>0</v>
      </c>
      <c r="L92" s="523">
        <f>'[1]Форма.8.1'!L92</f>
        <v>0</v>
      </c>
      <c r="M92" s="523">
        <f>'[1]Форма.8.1'!M92</f>
        <v>0</v>
      </c>
      <c r="N92" s="523">
        <f>'[1]Форма.8.1'!N92</f>
        <v>0</v>
      </c>
      <c r="O92" s="523">
        <f>'[1]Форма.8.1'!O92</f>
        <v>0</v>
      </c>
      <c r="P92" s="523">
        <f>'[1]Форма.8.1'!P92</f>
        <v>0</v>
      </c>
      <c r="Q92" s="524">
        <f>'[1]Форма.8.1'!Q92</f>
        <v>0</v>
      </c>
      <c r="R92" s="522"/>
      <c r="S92" s="522"/>
      <c r="T92" s="525">
        <f>'[1]Форма.8.1'!T92</f>
        <v>0</v>
      </c>
      <c r="U92" s="525">
        <f>'[1]Форма.8.1'!U92</f>
        <v>0</v>
      </c>
      <c r="V92" s="525">
        <f>'[1]Форма.8.1'!V92</f>
        <v>0</v>
      </c>
      <c r="W92" s="525">
        <f>'[1]Форма.8.1'!W92</f>
        <v>0</v>
      </c>
      <c r="X92" s="525">
        <f>'[1]Форма.8.1'!X92</f>
        <v>0</v>
      </c>
      <c r="Y92" s="525">
        <f>'[1]Форма.8.1'!Y92</f>
        <v>0</v>
      </c>
      <c r="Z92" s="525">
        <f>'[1]Форма.8.1'!Z92</f>
        <v>0</v>
      </c>
      <c r="AA92" s="525">
        <f>'[1]Форма.8.1'!AA92</f>
        <v>0</v>
      </c>
      <c r="AB92" s="526">
        <f>'[1]Форма.8.1'!AB92</f>
        <v>0</v>
      </c>
      <c r="AC92" s="525">
        <f>'[1]Форма.8.1'!AC92</f>
        <v>0</v>
      </c>
      <c r="AD92" s="525">
        <f>'[1]Форма.8.1'!AD92</f>
        <v>0</v>
      </c>
      <c r="AE92" s="526">
        <f>'[1]Форма.8.1'!AE92</f>
        <v>0</v>
      </c>
      <c r="AF92" s="522"/>
      <c r="AG92" s="522"/>
      <c r="AH92" s="527">
        <f>'[1]Форма.8.1'!AH92</f>
        <v>0</v>
      </c>
      <c r="AI92" s="527">
        <f>'[1]Форма.8.1'!AI92</f>
        <v>0</v>
      </c>
      <c r="AJ92" s="527">
        <f>'[1]Форма.8.1'!AJ92</f>
        <v>0</v>
      </c>
      <c r="AK92" s="528">
        <f>'[1]Форма.8.1'!AK92</f>
        <v>0</v>
      </c>
      <c r="AL92" s="528">
        <f>'[1]Форма.8.1'!AL92</f>
        <v>0</v>
      </c>
      <c r="AM92" s="528">
        <f>'[1]Форма.8.1'!AM92</f>
        <v>0</v>
      </c>
      <c r="AN92" s="528">
        <f>'[1]Форма.8.1'!AN92</f>
        <v>0</v>
      </c>
      <c r="AP92" s="473">
        <f>AE92*AK92</f>
        <v>0</v>
      </c>
      <c r="AR92" s="529"/>
      <c r="AS92" s="530"/>
    </row>
    <row r="93" spans="2:45" s="364" customFormat="1" ht="15.75" hidden="1">
      <c r="B93" s="523" t="str">
        <f>'[1]Форма.8.1'!B93</f>
        <v>9.1.</v>
      </c>
      <c r="C93" s="523" t="str">
        <f>'[1]Форма.8.1'!C93</f>
        <v>сентябрь</v>
      </c>
      <c r="D93" s="523">
        <f>'[1]Форма.8.1'!D93</f>
        <v>0</v>
      </c>
      <c r="E93" s="523">
        <f>'[1]Форма.8.1'!E93</f>
        <v>0</v>
      </c>
      <c r="F93" s="523">
        <f>'[1]Форма.8.1'!F93</f>
        <v>0</v>
      </c>
      <c r="G93" s="523">
        <f>'[1]Форма.8.1'!G93</f>
        <v>0</v>
      </c>
      <c r="H93" s="523">
        <f>'[1]Форма.8.1'!H93</f>
        <v>0</v>
      </c>
      <c r="I93" s="523">
        <f>'[1]Форма.8.1'!I93</f>
        <v>0</v>
      </c>
      <c r="J93" s="523">
        <f>'[1]Форма.8.1'!J93</f>
        <v>0</v>
      </c>
      <c r="K93" s="523">
        <f>'[1]Форма.8.1'!K93</f>
        <v>0</v>
      </c>
      <c r="L93" s="523">
        <f>'[1]Форма.8.1'!L93</f>
        <v>0</v>
      </c>
      <c r="M93" s="523">
        <f>'[1]Форма.8.1'!M93</f>
        <v>0</v>
      </c>
      <c r="N93" s="523">
        <f>'[1]Форма.8.1'!N93</f>
        <v>0</v>
      </c>
      <c r="O93" s="523">
        <f>'[1]Форма.8.1'!O93</f>
        <v>0</v>
      </c>
      <c r="P93" s="523">
        <f>'[1]Форма.8.1'!P93</f>
        <v>0</v>
      </c>
      <c r="Q93" s="524">
        <f>'[1]Форма.8.1'!Q93</f>
        <v>0</v>
      </c>
      <c r="R93" s="522"/>
      <c r="S93" s="522"/>
      <c r="T93" s="525">
        <f>'[1]Форма.8.1'!T93</f>
        <v>0</v>
      </c>
      <c r="U93" s="525">
        <f>'[1]Форма.8.1'!U93</f>
        <v>0</v>
      </c>
      <c r="V93" s="525">
        <f>'[1]Форма.8.1'!V93</f>
        <v>0</v>
      </c>
      <c r="W93" s="525">
        <f>'[1]Форма.8.1'!W93</f>
        <v>0</v>
      </c>
      <c r="X93" s="525">
        <f>'[1]Форма.8.1'!X93</f>
        <v>0</v>
      </c>
      <c r="Y93" s="525">
        <f>'[1]Форма.8.1'!Y93</f>
        <v>0</v>
      </c>
      <c r="Z93" s="525">
        <f>'[1]Форма.8.1'!Z93</f>
        <v>0</v>
      </c>
      <c r="AA93" s="525">
        <f>'[1]Форма.8.1'!AA93</f>
        <v>0</v>
      </c>
      <c r="AB93" s="526">
        <f>'[1]Форма.8.1'!AB93</f>
        <v>0</v>
      </c>
      <c r="AC93" s="525">
        <f>'[1]Форма.8.1'!AC93</f>
        <v>0</v>
      </c>
      <c r="AD93" s="525">
        <f>'[1]Форма.8.1'!AD93</f>
        <v>0</v>
      </c>
      <c r="AE93" s="526">
        <f>'[1]Форма.8.1'!AE93</f>
        <v>0</v>
      </c>
      <c r="AF93" s="522"/>
      <c r="AG93" s="522"/>
      <c r="AH93" s="527">
        <f>'[1]Форма.8.1'!AH93</f>
        <v>0</v>
      </c>
      <c r="AI93" s="527">
        <f>'[1]Форма.8.1'!AI93</f>
        <v>0</v>
      </c>
      <c r="AJ93" s="527">
        <f>'[1]Форма.8.1'!AJ93</f>
        <v>0</v>
      </c>
      <c r="AK93" s="528">
        <f>'[1]Форма.8.1'!AK93</f>
        <v>0</v>
      </c>
      <c r="AL93" s="528">
        <f>'[1]Форма.8.1'!AL93</f>
        <v>0</v>
      </c>
      <c r="AM93" s="528">
        <f>'[1]Форма.8.1'!AM93</f>
        <v>0</v>
      </c>
      <c r="AN93" s="528">
        <f>'[1]Форма.8.1'!AN93</f>
        <v>0</v>
      </c>
      <c r="AP93" s="473">
        <f aca="true" t="shared" si="2" ref="AP93:AP111">AE93*AK93</f>
        <v>0</v>
      </c>
      <c r="AR93" s="529"/>
      <c r="AS93" s="530"/>
    </row>
    <row r="94" spans="2:45" s="364" customFormat="1" ht="15.75" hidden="1">
      <c r="B94" s="523" t="str">
        <f>'[1]Форма.8.1'!B94</f>
        <v>9.2.</v>
      </c>
      <c r="C94" s="523" t="str">
        <f>'[1]Форма.8.1'!C94</f>
        <v>сентябрь</v>
      </c>
      <c r="D94" s="523">
        <f>'[1]Форма.8.1'!D94</f>
        <v>0</v>
      </c>
      <c r="E94" s="523">
        <f>'[1]Форма.8.1'!E94</f>
        <v>0</v>
      </c>
      <c r="F94" s="523">
        <f>'[1]Форма.8.1'!F94</f>
        <v>0</v>
      </c>
      <c r="G94" s="523">
        <f>'[1]Форма.8.1'!G94</f>
        <v>0</v>
      </c>
      <c r="H94" s="523">
        <f>'[1]Форма.8.1'!H94</f>
        <v>0</v>
      </c>
      <c r="I94" s="523">
        <f>'[1]Форма.8.1'!I94</f>
        <v>0</v>
      </c>
      <c r="J94" s="523">
        <f>'[1]Форма.8.1'!J94</f>
        <v>0</v>
      </c>
      <c r="K94" s="523">
        <f>'[1]Форма.8.1'!K94</f>
        <v>0</v>
      </c>
      <c r="L94" s="523">
        <f>'[1]Форма.8.1'!L94</f>
        <v>0</v>
      </c>
      <c r="M94" s="523">
        <f>'[1]Форма.8.1'!M94</f>
        <v>0</v>
      </c>
      <c r="N94" s="523">
        <f>'[1]Форма.8.1'!N94</f>
        <v>0</v>
      </c>
      <c r="O94" s="523">
        <f>'[1]Форма.8.1'!O94</f>
        <v>0</v>
      </c>
      <c r="P94" s="523">
        <f>'[1]Форма.8.1'!P94</f>
        <v>0</v>
      </c>
      <c r="Q94" s="524">
        <f>'[1]Форма.8.1'!Q94</f>
        <v>0</v>
      </c>
      <c r="R94" s="522"/>
      <c r="S94" s="522"/>
      <c r="T94" s="525">
        <f>'[1]Форма.8.1'!T94</f>
        <v>0</v>
      </c>
      <c r="U94" s="525">
        <f>'[1]Форма.8.1'!U94</f>
        <v>0</v>
      </c>
      <c r="V94" s="525">
        <f>'[1]Форма.8.1'!V94</f>
        <v>0</v>
      </c>
      <c r="W94" s="525">
        <f>'[1]Форма.8.1'!W94</f>
        <v>0</v>
      </c>
      <c r="X94" s="525">
        <f>'[1]Форма.8.1'!X94</f>
        <v>0</v>
      </c>
      <c r="Y94" s="525">
        <f>'[1]Форма.8.1'!Y94</f>
        <v>0</v>
      </c>
      <c r="Z94" s="525">
        <f>'[1]Форма.8.1'!Z94</f>
        <v>0</v>
      </c>
      <c r="AA94" s="525">
        <f>'[1]Форма.8.1'!AA94</f>
        <v>0</v>
      </c>
      <c r="AB94" s="526">
        <f>'[1]Форма.8.1'!AB94</f>
        <v>0</v>
      </c>
      <c r="AC94" s="525">
        <f>'[1]Форма.8.1'!AC94</f>
        <v>0</v>
      </c>
      <c r="AD94" s="525">
        <f>'[1]Форма.8.1'!AD94</f>
        <v>0</v>
      </c>
      <c r="AE94" s="526">
        <f>'[1]Форма.8.1'!AE94</f>
        <v>0</v>
      </c>
      <c r="AF94" s="522"/>
      <c r="AG94" s="522"/>
      <c r="AH94" s="527">
        <f>'[1]Форма.8.1'!AH94</f>
        <v>0</v>
      </c>
      <c r="AI94" s="527">
        <f>'[1]Форма.8.1'!AI94</f>
        <v>0</v>
      </c>
      <c r="AJ94" s="527">
        <f>'[1]Форма.8.1'!AJ94</f>
        <v>0</v>
      </c>
      <c r="AK94" s="528">
        <f>'[1]Форма.8.1'!AK94</f>
        <v>0</v>
      </c>
      <c r="AL94" s="528">
        <f>'[1]Форма.8.1'!AL94</f>
        <v>0</v>
      </c>
      <c r="AM94" s="528">
        <f>'[1]Форма.8.1'!AM94</f>
        <v>0</v>
      </c>
      <c r="AN94" s="528">
        <f>'[1]Форма.8.1'!AN94</f>
        <v>0</v>
      </c>
      <c r="AP94" s="473">
        <f t="shared" si="2"/>
        <v>0</v>
      </c>
      <c r="AR94" s="529"/>
      <c r="AS94" s="530"/>
    </row>
    <row r="95" spans="2:45" s="364" customFormat="1" ht="15.75" hidden="1">
      <c r="B95" s="523" t="str">
        <f>'[1]Форма.8.1'!B95</f>
        <v>9.3.</v>
      </c>
      <c r="C95" s="523" t="str">
        <f>'[1]Форма.8.1'!C95</f>
        <v>сентябрь</v>
      </c>
      <c r="D95" s="523">
        <f>'[1]Форма.8.1'!D95</f>
        <v>0</v>
      </c>
      <c r="E95" s="523">
        <f>'[1]Форма.8.1'!E95</f>
        <v>0</v>
      </c>
      <c r="F95" s="523">
        <f>'[1]Форма.8.1'!F95</f>
        <v>0</v>
      </c>
      <c r="G95" s="523">
        <f>'[1]Форма.8.1'!G95</f>
        <v>0</v>
      </c>
      <c r="H95" s="523">
        <f>'[1]Форма.8.1'!H95</f>
        <v>0</v>
      </c>
      <c r="I95" s="523">
        <f>'[1]Форма.8.1'!I95</f>
        <v>0</v>
      </c>
      <c r="J95" s="523">
        <f>'[1]Форма.8.1'!J95</f>
        <v>0</v>
      </c>
      <c r="K95" s="523">
        <f>'[1]Форма.8.1'!K95</f>
        <v>0</v>
      </c>
      <c r="L95" s="523">
        <f>'[1]Форма.8.1'!L95</f>
        <v>0</v>
      </c>
      <c r="M95" s="523">
        <f>'[1]Форма.8.1'!M95</f>
        <v>0</v>
      </c>
      <c r="N95" s="523">
        <f>'[1]Форма.8.1'!N95</f>
        <v>0</v>
      </c>
      <c r="O95" s="523">
        <f>'[1]Форма.8.1'!O95</f>
        <v>0</v>
      </c>
      <c r="P95" s="523">
        <f>'[1]Форма.8.1'!P95</f>
        <v>0</v>
      </c>
      <c r="Q95" s="524">
        <f>'[1]Форма.8.1'!Q95</f>
        <v>0</v>
      </c>
      <c r="R95" s="522"/>
      <c r="S95" s="522"/>
      <c r="T95" s="525">
        <f>'[1]Форма.8.1'!T95</f>
        <v>0</v>
      </c>
      <c r="U95" s="525">
        <f>'[1]Форма.8.1'!U95</f>
        <v>0</v>
      </c>
      <c r="V95" s="525">
        <f>'[1]Форма.8.1'!V95</f>
        <v>0</v>
      </c>
      <c r="W95" s="525">
        <f>'[1]Форма.8.1'!W95</f>
        <v>0</v>
      </c>
      <c r="X95" s="525">
        <f>'[1]Форма.8.1'!X95</f>
        <v>0</v>
      </c>
      <c r="Y95" s="525">
        <f>'[1]Форма.8.1'!Y95</f>
        <v>0</v>
      </c>
      <c r="Z95" s="525">
        <f>'[1]Форма.8.1'!Z95</f>
        <v>0</v>
      </c>
      <c r="AA95" s="525">
        <f>'[1]Форма.8.1'!AA95</f>
        <v>0</v>
      </c>
      <c r="AB95" s="526">
        <f>'[1]Форма.8.1'!AB95</f>
        <v>0</v>
      </c>
      <c r="AC95" s="525">
        <f>'[1]Форма.8.1'!AC95</f>
        <v>0</v>
      </c>
      <c r="AD95" s="525">
        <f>'[1]Форма.8.1'!AD95</f>
        <v>0</v>
      </c>
      <c r="AE95" s="526">
        <f>'[1]Форма.8.1'!AE95</f>
        <v>0</v>
      </c>
      <c r="AF95" s="522"/>
      <c r="AG95" s="522"/>
      <c r="AH95" s="527">
        <f>'[1]Форма.8.1'!AH95</f>
        <v>0</v>
      </c>
      <c r="AI95" s="527">
        <f>'[1]Форма.8.1'!AI95</f>
        <v>0</v>
      </c>
      <c r="AJ95" s="527">
        <f>'[1]Форма.8.1'!AJ95</f>
        <v>0</v>
      </c>
      <c r="AK95" s="528">
        <f>'[1]Форма.8.1'!AK95</f>
        <v>0</v>
      </c>
      <c r="AL95" s="528">
        <f>'[1]Форма.8.1'!AL95</f>
        <v>0</v>
      </c>
      <c r="AM95" s="528">
        <f>'[1]Форма.8.1'!AM95</f>
        <v>0</v>
      </c>
      <c r="AN95" s="528">
        <f>'[1]Форма.8.1'!AN95</f>
        <v>0</v>
      </c>
      <c r="AP95" s="473">
        <f t="shared" si="2"/>
        <v>0</v>
      </c>
      <c r="AR95" s="529"/>
      <c r="AS95" s="530"/>
    </row>
    <row r="96" spans="2:45" s="364" customFormat="1" ht="15.75" hidden="1">
      <c r="B96" s="523" t="str">
        <f>'[1]Форма.8.1'!B96</f>
        <v>9.4.</v>
      </c>
      <c r="C96" s="523" t="str">
        <f>'[1]Форма.8.1'!C96</f>
        <v>сентябрь</v>
      </c>
      <c r="D96" s="523">
        <f>'[1]Форма.8.1'!D96</f>
        <v>0</v>
      </c>
      <c r="E96" s="523">
        <f>'[1]Форма.8.1'!E96</f>
        <v>0</v>
      </c>
      <c r="F96" s="523">
        <f>'[1]Форма.8.1'!F96</f>
        <v>0</v>
      </c>
      <c r="G96" s="523">
        <f>'[1]Форма.8.1'!G96</f>
        <v>0</v>
      </c>
      <c r="H96" s="523">
        <f>'[1]Форма.8.1'!H96</f>
        <v>0</v>
      </c>
      <c r="I96" s="523">
        <f>'[1]Форма.8.1'!I96</f>
        <v>0</v>
      </c>
      <c r="J96" s="523">
        <f>'[1]Форма.8.1'!J96</f>
        <v>0</v>
      </c>
      <c r="K96" s="523">
        <f>'[1]Форма.8.1'!K96</f>
        <v>0</v>
      </c>
      <c r="L96" s="523">
        <f>'[1]Форма.8.1'!L96</f>
        <v>0</v>
      </c>
      <c r="M96" s="523">
        <f>'[1]Форма.8.1'!M96</f>
        <v>0</v>
      </c>
      <c r="N96" s="523">
        <f>'[1]Форма.8.1'!N96</f>
        <v>0</v>
      </c>
      <c r="O96" s="523">
        <f>'[1]Форма.8.1'!O96</f>
        <v>0</v>
      </c>
      <c r="P96" s="523">
        <f>'[1]Форма.8.1'!P96</f>
        <v>0</v>
      </c>
      <c r="Q96" s="524">
        <f>'[1]Форма.8.1'!Q96</f>
        <v>0</v>
      </c>
      <c r="R96" s="522"/>
      <c r="S96" s="522"/>
      <c r="T96" s="525">
        <f>'[1]Форма.8.1'!T96</f>
        <v>0</v>
      </c>
      <c r="U96" s="525">
        <f>'[1]Форма.8.1'!U96</f>
        <v>0</v>
      </c>
      <c r="V96" s="525">
        <f>'[1]Форма.8.1'!V96</f>
        <v>0</v>
      </c>
      <c r="W96" s="525">
        <f>'[1]Форма.8.1'!W96</f>
        <v>0</v>
      </c>
      <c r="X96" s="525">
        <f>'[1]Форма.8.1'!X96</f>
        <v>0</v>
      </c>
      <c r="Y96" s="525">
        <f>'[1]Форма.8.1'!Y96</f>
        <v>0</v>
      </c>
      <c r="Z96" s="525">
        <f>'[1]Форма.8.1'!Z96</f>
        <v>0</v>
      </c>
      <c r="AA96" s="525">
        <f>'[1]Форма.8.1'!AA96</f>
        <v>0</v>
      </c>
      <c r="AB96" s="526">
        <f>'[1]Форма.8.1'!AB96</f>
        <v>0</v>
      </c>
      <c r="AC96" s="525">
        <f>'[1]Форма.8.1'!AC96</f>
        <v>0</v>
      </c>
      <c r="AD96" s="525">
        <f>'[1]Форма.8.1'!AD96</f>
        <v>0</v>
      </c>
      <c r="AE96" s="526">
        <f>'[1]Форма.8.1'!AE96</f>
        <v>0</v>
      </c>
      <c r="AF96" s="522"/>
      <c r="AG96" s="522"/>
      <c r="AH96" s="527">
        <f>'[1]Форма.8.1'!AH96</f>
        <v>0</v>
      </c>
      <c r="AI96" s="527">
        <f>'[1]Форма.8.1'!AI96</f>
        <v>0</v>
      </c>
      <c r="AJ96" s="527">
        <f>'[1]Форма.8.1'!AJ96</f>
        <v>0</v>
      </c>
      <c r="AK96" s="528">
        <f>'[1]Форма.8.1'!AK96</f>
        <v>0</v>
      </c>
      <c r="AL96" s="528">
        <f>'[1]Форма.8.1'!AL96</f>
        <v>0</v>
      </c>
      <c r="AM96" s="528">
        <f>'[1]Форма.8.1'!AM96</f>
        <v>0</v>
      </c>
      <c r="AN96" s="528">
        <f>'[1]Форма.8.1'!AN96</f>
        <v>0</v>
      </c>
      <c r="AP96" s="473">
        <f t="shared" si="2"/>
        <v>0</v>
      </c>
      <c r="AR96" s="529"/>
      <c r="AS96" s="530"/>
    </row>
    <row r="97" spans="2:45" s="364" customFormat="1" ht="15.75" hidden="1">
      <c r="B97" s="523" t="str">
        <f>'[1]Форма.8.1'!B97</f>
        <v>9.5.</v>
      </c>
      <c r="C97" s="523" t="str">
        <f>'[1]Форма.8.1'!C97</f>
        <v>сентябрь</v>
      </c>
      <c r="D97" s="523">
        <f>'[1]Форма.8.1'!D97</f>
        <v>0</v>
      </c>
      <c r="E97" s="523">
        <f>'[1]Форма.8.1'!E97</f>
        <v>0</v>
      </c>
      <c r="F97" s="523">
        <f>'[1]Форма.8.1'!F97</f>
        <v>0</v>
      </c>
      <c r="G97" s="523">
        <f>'[1]Форма.8.1'!G97</f>
        <v>0</v>
      </c>
      <c r="H97" s="523">
        <f>'[1]Форма.8.1'!H97</f>
        <v>0</v>
      </c>
      <c r="I97" s="523">
        <f>'[1]Форма.8.1'!I97</f>
        <v>0</v>
      </c>
      <c r="J97" s="523">
        <f>'[1]Форма.8.1'!J97</f>
        <v>0</v>
      </c>
      <c r="K97" s="523">
        <f>'[1]Форма.8.1'!K97</f>
        <v>0</v>
      </c>
      <c r="L97" s="523">
        <f>'[1]Форма.8.1'!L97</f>
        <v>0</v>
      </c>
      <c r="M97" s="523">
        <f>'[1]Форма.8.1'!M97</f>
        <v>0</v>
      </c>
      <c r="N97" s="523">
        <f>'[1]Форма.8.1'!N97</f>
        <v>0</v>
      </c>
      <c r="O97" s="523">
        <f>'[1]Форма.8.1'!O97</f>
        <v>0</v>
      </c>
      <c r="P97" s="523">
        <f>'[1]Форма.8.1'!P97</f>
        <v>0</v>
      </c>
      <c r="Q97" s="524">
        <f>'[1]Форма.8.1'!Q97</f>
        <v>0</v>
      </c>
      <c r="R97" s="522"/>
      <c r="S97" s="522"/>
      <c r="T97" s="525">
        <f>'[1]Форма.8.1'!T97</f>
        <v>0</v>
      </c>
      <c r="U97" s="525">
        <f>'[1]Форма.8.1'!U97</f>
        <v>0</v>
      </c>
      <c r="V97" s="525">
        <f>'[1]Форма.8.1'!V97</f>
        <v>0</v>
      </c>
      <c r="W97" s="525">
        <f>'[1]Форма.8.1'!W97</f>
        <v>0</v>
      </c>
      <c r="X97" s="525">
        <f>'[1]Форма.8.1'!X97</f>
        <v>0</v>
      </c>
      <c r="Y97" s="525">
        <f>'[1]Форма.8.1'!Y97</f>
        <v>0</v>
      </c>
      <c r="Z97" s="525">
        <f>'[1]Форма.8.1'!Z97</f>
        <v>0</v>
      </c>
      <c r="AA97" s="525">
        <f>'[1]Форма.8.1'!AA97</f>
        <v>0</v>
      </c>
      <c r="AB97" s="526">
        <f>'[1]Форма.8.1'!AB97</f>
        <v>0</v>
      </c>
      <c r="AC97" s="525">
        <f>'[1]Форма.8.1'!AC97</f>
        <v>0</v>
      </c>
      <c r="AD97" s="525">
        <f>'[1]Форма.8.1'!AD97</f>
        <v>0</v>
      </c>
      <c r="AE97" s="526">
        <f>'[1]Форма.8.1'!AE97</f>
        <v>0</v>
      </c>
      <c r="AF97" s="522"/>
      <c r="AG97" s="522"/>
      <c r="AH97" s="527">
        <f>'[1]Форма.8.1'!AH97</f>
        <v>0</v>
      </c>
      <c r="AI97" s="527">
        <f>'[1]Форма.8.1'!AI97</f>
        <v>0</v>
      </c>
      <c r="AJ97" s="527">
        <f>'[1]Форма.8.1'!AJ97</f>
        <v>0</v>
      </c>
      <c r="AK97" s="528">
        <f>'[1]Форма.8.1'!AK97</f>
        <v>0</v>
      </c>
      <c r="AL97" s="528">
        <f>'[1]Форма.8.1'!AL97</f>
        <v>0</v>
      </c>
      <c r="AM97" s="528">
        <f>'[1]Форма.8.1'!AM97</f>
        <v>0</v>
      </c>
      <c r="AN97" s="528">
        <f>'[1]Форма.8.1'!AN97</f>
        <v>0</v>
      </c>
      <c r="AP97" s="473">
        <f t="shared" si="2"/>
        <v>0</v>
      </c>
      <c r="AR97" s="529"/>
      <c r="AS97" s="530"/>
    </row>
    <row r="98" spans="2:45" s="364" customFormat="1" ht="15.75" hidden="1">
      <c r="B98" s="523" t="str">
        <f>'[1]Форма.8.1'!B98</f>
        <v>9.6.</v>
      </c>
      <c r="C98" s="523" t="str">
        <f>'[1]Форма.8.1'!C98</f>
        <v>сентябрь</v>
      </c>
      <c r="D98" s="523">
        <f>'[1]Форма.8.1'!D98</f>
        <v>0</v>
      </c>
      <c r="E98" s="523">
        <f>'[1]Форма.8.1'!E98</f>
        <v>0</v>
      </c>
      <c r="F98" s="523">
        <f>'[1]Форма.8.1'!F98</f>
        <v>0</v>
      </c>
      <c r="G98" s="523">
        <f>'[1]Форма.8.1'!G98</f>
        <v>0</v>
      </c>
      <c r="H98" s="523">
        <f>'[1]Форма.8.1'!H98</f>
        <v>0</v>
      </c>
      <c r="I98" s="523">
        <f>'[1]Форма.8.1'!I98</f>
        <v>0</v>
      </c>
      <c r="J98" s="523">
        <f>'[1]Форма.8.1'!J98</f>
        <v>0</v>
      </c>
      <c r="K98" s="523">
        <f>'[1]Форма.8.1'!K98</f>
        <v>0</v>
      </c>
      <c r="L98" s="523">
        <f>'[1]Форма.8.1'!L98</f>
        <v>0</v>
      </c>
      <c r="M98" s="523">
        <f>'[1]Форма.8.1'!M98</f>
        <v>0</v>
      </c>
      <c r="N98" s="523">
        <f>'[1]Форма.8.1'!N98</f>
        <v>0</v>
      </c>
      <c r="O98" s="523">
        <f>'[1]Форма.8.1'!O98</f>
        <v>0</v>
      </c>
      <c r="P98" s="523">
        <f>'[1]Форма.8.1'!P98</f>
        <v>0</v>
      </c>
      <c r="Q98" s="524">
        <f>'[1]Форма.8.1'!Q98</f>
        <v>0</v>
      </c>
      <c r="R98" s="522"/>
      <c r="S98" s="522"/>
      <c r="T98" s="525">
        <f>'[1]Форма.8.1'!T98</f>
        <v>0</v>
      </c>
      <c r="U98" s="525">
        <f>'[1]Форма.8.1'!U98</f>
        <v>0</v>
      </c>
      <c r="V98" s="525">
        <f>'[1]Форма.8.1'!V98</f>
        <v>0</v>
      </c>
      <c r="W98" s="525">
        <f>'[1]Форма.8.1'!W98</f>
        <v>0</v>
      </c>
      <c r="X98" s="525">
        <f>'[1]Форма.8.1'!X98</f>
        <v>0</v>
      </c>
      <c r="Y98" s="525">
        <f>'[1]Форма.8.1'!Y98</f>
        <v>0</v>
      </c>
      <c r="Z98" s="525">
        <f>'[1]Форма.8.1'!Z98</f>
        <v>0</v>
      </c>
      <c r="AA98" s="525">
        <f>'[1]Форма.8.1'!AA98</f>
        <v>0</v>
      </c>
      <c r="AB98" s="526">
        <f>'[1]Форма.8.1'!AB98</f>
        <v>0</v>
      </c>
      <c r="AC98" s="525">
        <f>'[1]Форма.8.1'!AC98</f>
        <v>0</v>
      </c>
      <c r="AD98" s="525">
        <f>'[1]Форма.8.1'!AD98</f>
        <v>0</v>
      </c>
      <c r="AE98" s="526">
        <f>'[1]Форма.8.1'!AE98</f>
        <v>0</v>
      </c>
      <c r="AF98" s="522"/>
      <c r="AG98" s="522"/>
      <c r="AH98" s="527">
        <f>'[1]Форма.8.1'!AH98</f>
        <v>0</v>
      </c>
      <c r="AI98" s="527">
        <f>'[1]Форма.8.1'!AI98</f>
        <v>0</v>
      </c>
      <c r="AJ98" s="527">
        <f>'[1]Форма.8.1'!AJ98</f>
        <v>0</v>
      </c>
      <c r="AK98" s="528">
        <f>'[1]Форма.8.1'!AK98</f>
        <v>0</v>
      </c>
      <c r="AL98" s="528">
        <f>'[1]Форма.8.1'!AL98</f>
        <v>0</v>
      </c>
      <c r="AM98" s="528">
        <f>'[1]Форма.8.1'!AM98</f>
        <v>0</v>
      </c>
      <c r="AN98" s="528">
        <f>'[1]Форма.8.1'!AN98</f>
        <v>0</v>
      </c>
      <c r="AP98" s="473">
        <f t="shared" si="2"/>
        <v>0</v>
      </c>
      <c r="AR98" s="529"/>
      <c r="AS98" s="530"/>
    </row>
    <row r="99" spans="2:45" s="364" customFormat="1" ht="15.75" hidden="1">
      <c r="B99" s="523" t="str">
        <f>'[1]Форма.8.1'!B99</f>
        <v>9.7.</v>
      </c>
      <c r="C99" s="523" t="str">
        <f>'[1]Форма.8.1'!C99</f>
        <v>сентябрь</v>
      </c>
      <c r="D99" s="523">
        <f>'[1]Форма.8.1'!D99</f>
        <v>0</v>
      </c>
      <c r="E99" s="523">
        <f>'[1]Форма.8.1'!E99</f>
        <v>0</v>
      </c>
      <c r="F99" s="523">
        <f>'[1]Форма.8.1'!F99</f>
        <v>0</v>
      </c>
      <c r="G99" s="523">
        <f>'[1]Форма.8.1'!G99</f>
        <v>0</v>
      </c>
      <c r="H99" s="523">
        <f>'[1]Форма.8.1'!H99</f>
        <v>0</v>
      </c>
      <c r="I99" s="523">
        <f>'[1]Форма.8.1'!I99</f>
        <v>0</v>
      </c>
      <c r="J99" s="523">
        <f>'[1]Форма.8.1'!J99</f>
        <v>0</v>
      </c>
      <c r="K99" s="523">
        <f>'[1]Форма.8.1'!K99</f>
        <v>0</v>
      </c>
      <c r="L99" s="523">
        <f>'[1]Форма.8.1'!L99</f>
        <v>0</v>
      </c>
      <c r="M99" s="523">
        <f>'[1]Форма.8.1'!M99</f>
        <v>0</v>
      </c>
      <c r="N99" s="523">
        <f>'[1]Форма.8.1'!N99</f>
        <v>0</v>
      </c>
      <c r="O99" s="523">
        <f>'[1]Форма.8.1'!O99</f>
        <v>0</v>
      </c>
      <c r="P99" s="523">
        <f>'[1]Форма.8.1'!P99</f>
        <v>0</v>
      </c>
      <c r="Q99" s="524">
        <f>'[1]Форма.8.1'!Q99</f>
        <v>0</v>
      </c>
      <c r="R99" s="522"/>
      <c r="S99" s="522"/>
      <c r="T99" s="525">
        <f>'[1]Форма.8.1'!T99</f>
        <v>0</v>
      </c>
      <c r="U99" s="525">
        <f>'[1]Форма.8.1'!U99</f>
        <v>0</v>
      </c>
      <c r="V99" s="525">
        <f>'[1]Форма.8.1'!V99</f>
        <v>0</v>
      </c>
      <c r="W99" s="525">
        <f>'[1]Форма.8.1'!W99</f>
        <v>0</v>
      </c>
      <c r="X99" s="525">
        <f>'[1]Форма.8.1'!X99</f>
        <v>0</v>
      </c>
      <c r="Y99" s="525">
        <f>'[1]Форма.8.1'!Y99</f>
        <v>0</v>
      </c>
      <c r="Z99" s="525">
        <f>'[1]Форма.8.1'!Z99</f>
        <v>0</v>
      </c>
      <c r="AA99" s="525">
        <f>'[1]Форма.8.1'!AA99</f>
        <v>0</v>
      </c>
      <c r="AB99" s="526">
        <f>'[1]Форма.8.1'!AB99</f>
        <v>0</v>
      </c>
      <c r="AC99" s="525">
        <f>'[1]Форма.8.1'!AC99</f>
        <v>0</v>
      </c>
      <c r="AD99" s="525">
        <f>'[1]Форма.8.1'!AD99</f>
        <v>0</v>
      </c>
      <c r="AE99" s="526">
        <f>'[1]Форма.8.1'!AE99</f>
        <v>0</v>
      </c>
      <c r="AF99" s="522"/>
      <c r="AG99" s="522"/>
      <c r="AH99" s="527">
        <f>'[1]Форма.8.1'!AH99</f>
        <v>0</v>
      </c>
      <c r="AI99" s="527">
        <f>'[1]Форма.8.1'!AI99</f>
        <v>0</v>
      </c>
      <c r="AJ99" s="527">
        <f>'[1]Форма.8.1'!AJ99</f>
        <v>0</v>
      </c>
      <c r="AK99" s="528">
        <f>'[1]Форма.8.1'!AK99</f>
        <v>0</v>
      </c>
      <c r="AL99" s="528">
        <f>'[1]Форма.8.1'!AL99</f>
        <v>0</v>
      </c>
      <c r="AM99" s="528">
        <f>'[1]Форма.8.1'!AM99</f>
        <v>0</v>
      </c>
      <c r="AN99" s="528">
        <f>'[1]Форма.8.1'!AN99</f>
        <v>0</v>
      </c>
      <c r="AP99" s="473">
        <f t="shared" si="2"/>
        <v>0</v>
      </c>
      <c r="AR99" s="529"/>
      <c r="AS99" s="530"/>
    </row>
    <row r="100" spans="2:45" s="364" customFormat="1" ht="15.75" hidden="1">
      <c r="B100" s="523" t="str">
        <f>'[1]Форма.8.1'!B100</f>
        <v>9.8.</v>
      </c>
      <c r="C100" s="523" t="str">
        <f>'[1]Форма.8.1'!C100</f>
        <v>сентябрь</v>
      </c>
      <c r="D100" s="523">
        <f>'[1]Форма.8.1'!D100</f>
        <v>0</v>
      </c>
      <c r="E100" s="523">
        <f>'[1]Форма.8.1'!E100</f>
        <v>0</v>
      </c>
      <c r="F100" s="523">
        <f>'[1]Форма.8.1'!F100</f>
        <v>0</v>
      </c>
      <c r="G100" s="523">
        <f>'[1]Форма.8.1'!G100</f>
        <v>0</v>
      </c>
      <c r="H100" s="523">
        <f>'[1]Форма.8.1'!H100</f>
        <v>0</v>
      </c>
      <c r="I100" s="523">
        <f>'[1]Форма.8.1'!I100</f>
        <v>0</v>
      </c>
      <c r="J100" s="523">
        <f>'[1]Форма.8.1'!J100</f>
        <v>0</v>
      </c>
      <c r="K100" s="523">
        <f>'[1]Форма.8.1'!K100</f>
        <v>0</v>
      </c>
      <c r="L100" s="523">
        <f>'[1]Форма.8.1'!L100</f>
        <v>0</v>
      </c>
      <c r="M100" s="523">
        <f>'[1]Форма.8.1'!M100</f>
        <v>0</v>
      </c>
      <c r="N100" s="523">
        <f>'[1]Форма.8.1'!N100</f>
        <v>0</v>
      </c>
      <c r="O100" s="523">
        <f>'[1]Форма.8.1'!O100</f>
        <v>0</v>
      </c>
      <c r="P100" s="523">
        <f>'[1]Форма.8.1'!P100</f>
        <v>0</v>
      </c>
      <c r="Q100" s="524">
        <f>'[1]Форма.8.1'!Q100</f>
        <v>0</v>
      </c>
      <c r="R100" s="522"/>
      <c r="S100" s="522"/>
      <c r="T100" s="525">
        <f>'[1]Форма.8.1'!T100</f>
        <v>0</v>
      </c>
      <c r="U100" s="525">
        <f>'[1]Форма.8.1'!U100</f>
        <v>0</v>
      </c>
      <c r="V100" s="525">
        <f>'[1]Форма.8.1'!V100</f>
        <v>0</v>
      </c>
      <c r="W100" s="525">
        <f>'[1]Форма.8.1'!W100</f>
        <v>0</v>
      </c>
      <c r="X100" s="525">
        <f>'[1]Форма.8.1'!X100</f>
        <v>0</v>
      </c>
      <c r="Y100" s="525">
        <f>'[1]Форма.8.1'!Y100</f>
        <v>0</v>
      </c>
      <c r="Z100" s="525">
        <f>'[1]Форма.8.1'!Z100</f>
        <v>0</v>
      </c>
      <c r="AA100" s="525">
        <f>'[1]Форма.8.1'!AA100</f>
        <v>0</v>
      </c>
      <c r="AB100" s="526">
        <f>'[1]Форма.8.1'!AB100</f>
        <v>0</v>
      </c>
      <c r="AC100" s="525">
        <f>'[1]Форма.8.1'!AC100</f>
        <v>0</v>
      </c>
      <c r="AD100" s="525">
        <f>'[1]Форма.8.1'!AD100</f>
        <v>0</v>
      </c>
      <c r="AE100" s="526">
        <f>'[1]Форма.8.1'!AE100</f>
        <v>0</v>
      </c>
      <c r="AF100" s="522"/>
      <c r="AG100" s="522"/>
      <c r="AH100" s="527">
        <f>'[1]Форма.8.1'!AH100</f>
        <v>0</v>
      </c>
      <c r="AI100" s="527">
        <f>'[1]Форма.8.1'!AI100</f>
        <v>0</v>
      </c>
      <c r="AJ100" s="527">
        <f>'[1]Форма.8.1'!AJ100</f>
        <v>0</v>
      </c>
      <c r="AK100" s="528">
        <f>'[1]Форма.8.1'!AK100</f>
        <v>0</v>
      </c>
      <c r="AL100" s="528">
        <f>'[1]Форма.8.1'!AL100</f>
        <v>0</v>
      </c>
      <c r="AM100" s="528">
        <f>'[1]Форма.8.1'!AM100</f>
        <v>0</v>
      </c>
      <c r="AN100" s="528">
        <f>'[1]Форма.8.1'!AN100</f>
        <v>0</v>
      </c>
      <c r="AP100" s="473">
        <f t="shared" si="2"/>
        <v>0</v>
      </c>
      <c r="AR100" s="529"/>
      <c r="AS100" s="530"/>
    </row>
    <row r="101" spans="2:45" s="364" customFormat="1" ht="15.75" hidden="1">
      <c r="B101" s="523" t="str">
        <f>'[1]Форма.8.1'!B101</f>
        <v>9.9.</v>
      </c>
      <c r="C101" s="523" t="str">
        <f>'[1]Форма.8.1'!C101</f>
        <v>сентябрь</v>
      </c>
      <c r="D101" s="523">
        <f>'[1]Форма.8.1'!D101</f>
        <v>0</v>
      </c>
      <c r="E101" s="523">
        <f>'[1]Форма.8.1'!E101</f>
        <v>0</v>
      </c>
      <c r="F101" s="523">
        <f>'[1]Форма.8.1'!F101</f>
        <v>0</v>
      </c>
      <c r="G101" s="523">
        <f>'[1]Форма.8.1'!G101</f>
        <v>0</v>
      </c>
      <c r="H101" s="523">
        <f>'[1]Форма.8.1'!H101</f>
        <v>0</v>
      </c>
      <c r="I101" s="523">
        <f>'[1]Форма.8.1'!I101</f>
        <v>0</v>
      </c>
      <c r="J101" s="523">
        <f>'[1]Форма.8.1'!J101</f>
        <v>0</v>
      </c>
      <c r="K101" s="523">
        <f>'[1]Форма.8.1'!K101</f>
        <v>0</v>
      </c>
      <c r="L101" s="523">
        <f>'[1]Форма.8.1'!L101</f>
        <v>0</v>
      </c>
      <c r="M101" s="523">
        <f>'[1]Форма.8.1'!M101</f>
        <v>0</v>
      </c>
      <c r="N101" s="523">
        <f>'[1]Форма.8.1'!N101</f>
        <v>0</v>
      </c>
      <c r="O101" s="523">
        <f>'[1]Форма.8.1'!O101</f>
        <v>0</v>
      </c>
      <c r="P101" s="523">
        <f>'[1]Форма.8.1'!P101</f>
        <v>0</v>
      </c>
      <c r="Q101" s="524">
        <f>'[1]Форма.8.1'!Q101</f>
        <v>0</v>
      </c>
      <c r="R101" s="522"/>
      <c r="S101" s="522"/>
      <c r="T101" s="525">
        <f>'[1]Форма.8.1'!T101</f>
        <v>0</v>
      </c>
      <c r="U101" s="525">
        <f>'[1]Форма.8.1'!U101</f>
        <v>0</v>
      </c>
      <c r="V101" s="525">
        <f>'[1]Форма.8.1'!V101</f>
        <v>0</v>
      </c>
      <c r="W101" s="525">
        <f>'[1]Форма.8.1'!W101</f>
        <v>0</v>
      </c>
      <c r="X101" s="525">
        <f>'[1]Форма.8.1'!X101</f>
        <v>0</v>
      </c>
      <c r="Y101" s="525">
        <f>'[1]Форма.8.1'!Y101</f>
        <v>0</v>
      </c>
      <c r="Z101" s="525">
        <f>'[1]Форма.8.1'!Z101</f>
        <v>0</v>
      </c>
      <c r="AA101" s="525">
        <f>'[1]Форма.8.1'!AA101</f>
        <v>0</v>
      </c>
      <c r="AB101" s="526">
        <f>'[1]Форма.8.1'!AB101</f>
        <v>0</v>
      </c>
      <c r="AC101" s="525">
        <f>'[1]Форма.8.1'!AC101</f>
        <v>0</v>
      </c>
      <c r="AD101" s="525">
        <f>'[1]Форма.8.1'!AD101</f>
        <v>0</v>
      </c>
      <c r="AE101" s="526">
        <f>'[1]Форма.8.1'!AE101</f>
        <v>0</v>
      </c>
      <c r="AF101" s="522"/>
      <c r="AG101" s="522"/>
      <c r="AH101" s="527">
        <f>'[1]Форма.8.1'!AH101</f>
        <v>0</v>
      </c>
      <c r="AI101" s="527">
        <f>'[1]Форма.8.1'!AI101</f>
        <v>0</v>
      </c>
      <c r="AJ101" s="527">
        <f>'[1]Форма.8.1'!AJ101</f>
        <v>0</v>
      </c>
      <c r="AK101" s="528">
        <f>'[1]Форма.8.1'!AK101</f>
        <v>0</v>
      </c>
      <c r="AL101" s="528">
        <f>'[1]Форма.8.1'!AL101</f>
        <v>0</v>
      </c>
      <c r="AM101" s="528">
        <f>'[1]Форма.8.1'!AM101</f>
        <v>0</v>
      </c>
      <c r="AN101" s="528">
        <f>'[1]Форма.8.1'!AN101</f>
        <v>0</v>
      </c>
      <c r="AP101" s="473">
        <f t="shared" si="2"/>
        <v>0</v>
      </c>
      <c r="AR101" s="529"/>
      <c r="AS101" s="530"/>
    </row>
    <row r="102" spans="2:45" ht="51.75" customHeight="1">
      <c r="B102" s="523" t="str">
        <f>'[1]Форма.8.1'!B102</f>
        <v>10.</v>
      </c>
      <c r="C102" s="523" t="str">
        <f>'[1]Форма.8.1'!C102</f>
        <v>октябрь</v>
      </c>
      <c r="D102" s="523" t="str">
        <f>'[1]Форма.8.1'!D102</f>
        <v>ТП-38</v>
      </c>
      <c r="E102" s="523" t="str">
        <f>'[1]Форма.8.1'!E102</f>
        <v>ТП</v>
      </c>
      <c r="F102" s="523">
        <f>'[1]Форма.8.1'!F102</f>
        <v>6</v>
      </c>
      <c r="G102" s="523" t="str">
        <f>'[1]Форма.8.1'!G102</f>
        <v>Аварийное отключение ТП_23 вышел из строя маслянный выключатель. Замена  ВВ ячейки</v>
      </c>
      <c r="H102" s="523" t="str">
        <f>'[1]Форма.8.1'!H102</f>
        <v>нет</v>
      </c>
      <c r="I102" s="523">
        <f>'[1]Форма.8.1'!I102</f>
        <v>0</v>
      </c>
      <c r="J102" s="523">
        <f>'[1]Форма.8.1'!J102</f>
        <v>0</v>
      </c>
      <c r="K102" s="523">
        <f>'[1]Форма.8.1'!K102</f>
        <v>0</v>
      </c>
      <c r="L102" s="523">
        <f>'[1]Форма.8.1'!L102</f>
        <v>0</v>
      </c>
      <c r="M102" s="523">
        <f>'[1]Форма.8.1'!M102</f>
        <v>0</v>
      </c>
      <c r="N102" s="523">
        <f>'[1]Форма.8.1'!N102</f>
        <v>8</v>
      </c>
      <c r="O102" s="523">
        <f>'[1]Форма.8.1'!O102</f>
        <v>0</v>
      </c>
      <c r="P102" s="523">
        <f>'[1]Форма.8.1'!P102</f>
        <v>0</v>
      </c>
      <c r="Q102" s="524">
        <f>'[1]Форма.8.1'!Q102</f>
        <v>8</v>
      </c>
      <c r="R102" s="522"/>
      <c r="S102" s="522"/>
      <c r="T102" s="525">
        <f>'[1]Форма.8.1'!T102</f>
        <v>0</v>
      </c>
      <c r="U102" s="525">
        <f>'[1]Форма.8.1'!U102</f>
        <v>0</v>
      </c>
      <c r="V102" s="525">
        <f>'[1]Форма.8.1'!V102</f>
        <v>0</v>
      </c>
      <c r="W102" s="525">
        <f>'[1]Форма.8.1'!W102</f>
        <v>0</v>
      </c>
      <c r="X102" s="525">
        <f>'[1]Форма.8.1'!X102</f>
        <v>8</v>
      </c>
      <c r="Y102" s="525">
        <f>'[1]Форма.8.1'!Y102</f>
        <v>0</v>
      </c>
      <c r="Z102" s="525">
        <f>'[1]Форма.8.1'!Z102</f>
        <v>0</v>
      </c>
      <c r="AA102" s="525">
        <f>'[1]Форма.8.1'!AA102</f>
        <v>0</v>
      </c>
      <c r="AB102" s="526">
        <f>'[1]Форма.8.1'!AB102</f>
        <v>8</v>
      </c>
      <c r="AC102" s="525">
        <f>'[1]Форма.8.1'!AC102</f>
        <v>0</v>
      </c>
      <c r="AD102" s="525">
        <f>'[1]Форма.8.1'!AD102</f>
        <v>0</v>
      </c>
      <c r="AE102" s="526">
        <f>'[1]Форма.8.1'!AE102</f>
        <v>8</v>
      </c>
      <c r="AF102" s="522"/>
      <c r="AG102" s="522"/>
      <c r="AH102" s="527" t="str">
        <f>'[1]Форма.8.1'!AH102</f>
        <v>12.10.2014
  22:30:00</v>
      </c>
      <c r="AI102" s="527" t="str">
        <f>'[1]Форма.8.1'!AI102</f>
        <v>12.10.2014
  2:30:00</v>
      </c>
      <c r="AJ102" s="527" t="str">
        <f>'[1]Форма.8.1'!AJ102</f>
        <v>12.10.2014
  2:30:00</v>
      </c>
      <c r="AK102" s="528">
        <f>'[1]Форма.8.1'!AK102</f>
        <v>4</v>
      </c>
      <c r="AL102" s="528">
        <f>'[1]Форма.8.1'!AL102</f>
        <v>0</v>
      </c>
      <c r="AM102" s="528" t="str">
        <f>'[1]Форма.8.1'!AM102</f>
        <v>Аварийный журнал</v>
      </c>
      <c r="AN102" s="528" t="str">
        <f>'[1]Форма.8.1'!AN102</f>
        <v>Запись от 12.10..2014</v>
      </c>
      <c r="AP102" s="473">
        <f t="shared" si="2"/>
        <v>32</v>
      </c>
      <c r="AR102" s="529"/>
      <c r="AS102" s="530"/>
    </row>
    <row r="103" spans="2:45" ht="15.75" hidden="1">
      <c r="B103" s="523" t="str">
        <f>'[1]Форма.8.1'!B103</f>
        <v>10.1.</v>
      </c>
      <c r="C103" s="523" t="str">
        <f>'[1]Форма.8.1'!C103</f>
        <v>октябрь</v>
      </c>
      <c r="D103" s="523">
        <f>'[1]Форма.8.1'!D103</f>
        <v>0</v>
      </c>
      <c r="E103" s="523">
        <f>'[1]Форма.8.1'!E103</f>
        <v>0</v>
      </c>
      <c r="F103" s="523">
        <f>'[1]Форма.8.1'!F103</f>
        <v>0</v>
      </c>
      <c r="G103" s="523">
        <f>'[1]Форма.8.1'!G103</f>
        <v>0</v>
      </c>
      <c r="H103" s="523">
        <f>'[1]Форма.8.1'!H103</f>
        <v>0</v>
      </c>
      <c r="I103" s="523">
        <f>'[1]Форма.8.1'!I103</f>
        <v>0</v>
      </c>
      <c r="J103" s="523">
        <f>'[1]Форма.8.1'!J103</f>
        <v>0</v>
      </c>
      <c r="K103" s="523">
        <f>'[1]Форма.8.1'!K103</f>
        <v>0</v>
      </c>
      <c r="L103" s="523">
        <f>'[1]Форма.8.1'!L103</f>
        <v>0</v>
      </c>
      <c r="M103" s="523">
        <f>'[1]Форма.8.1'!M103</f>
        <v>0</v>
      </c>
      <c r="N103" s="523">
        <f>'[1]Форма.8.1'!N103</f>
        <v>0</v>
      </c>
      <c r="O103" s="523">
        <f>'[1]Форма.8.1'!O103</f>
        <v>0</v>
      </c>
      <c r="P103" s="523">
        <f>'[1]Форма.8.1'!P103</f>
        <v>0</v>
      </c>
      <c r="Q103" s="524">
        <f>'[1]Форма.8.1'!Q103</f>
        <v>0</v>
      </c>
      <c r="R103" s="522"/>
      <c r="S103" s="522"/>
      <c r="T103" s="525">
        <f>'[1]Форма.8.1'!T103</f>
        <v>0</v>
      </c>
      <c r="U103" s="525">
        <f>'[1]Форма.8.1'!U103</f>
        <v>0</v>
      </c>
      <c r="V103" s="525">
        <f>'[1]Форма.8.1'!V103</f>
        <v>0</v>
      </c>
      <c r="W103" s="525">
        <f>'[1]Форма.8.1'!W103</f>
        <v>0</v>
      </c>
      <c r="X103" s="525">
        <f>'[1]Форма.8.1'!X103</f>
        <v>0</v>
      </c>
      <c r="Y103" s="525">
        <f>'[1]Форма.8.1'!Y103</f>
        <v>0</v>
      </c>
      <c r="Z103" s="525">
        <f>'[1]Форма.8.1'!Z103</f>
        <v>0</v>
      </c>
      <c r="AA103" s="525">
        <f>'[1]Форма.8.1'!AA103</f>
        <v>0</v>
      </c>
      <c r="AB103" s="526">
        <f>'[1]Форма.8.1'!AB103</f>
        <v>0</v>
      </c>
      <c r="AC103" s="525">
        <f>'[1]Форма.8.1'!AC103</f>
        <v>0</v>
      </c>
      <c r="AD103" s="525">
        <f>'[1]Форма.8.1'!AD103</f>
        <v>0</v>
      </c>
      <c r="AE103" s="526">
        <f>'[1]Форма.8.1'!AE103</f>
        <v>0</v>
      </c>
      <c r="AF103" s="522"/>
      <c r="AG103" s="522"/>
      <c r="AH103" s="527">
        <f>'[1]Форма.8.1'!AH103</f>
        <v>0</v>
      </c>
      <c r="AI103" s="527">
        <f>'[1]Форма.8.1'!AI103</f>
        <v>0</v>
      </c>
      <c r="AJ103" s="527">
        <f>'[1]Форма.8.1'!AJ103</f>
        <v>0</v>
      </c>
      <c r="AK103" s="528">
        <f>'[1]Форма.8.1'!AK103</f>
        <v>0</v>
      </c>
      <c r="AL103" s="528">
        <f>'[1]Форма.8.1'!AL103</f>
        <v>0</v>
      </c>
      <c r="AM103" s="528">
        <f>'[1]Форма.8.1'!AM103</f>
        <v>0</v>
      </c>
      <c r="AN103" s="528">
        <f>'[1]Форма.8.1'!AN103</f>
        <v>0</v>
      </c>
      <c r="AP103" s="473">
        <f t="shared" si="2"/>
        <v>0</v>
      </c>
      <c r="AR103" s="529"/>
      <c r="AS103" s="530"/>
    </row>
    <row r="104" spans="2:45" ht="15.75" hidden="1">
      <c r="B104" s="523" t="str">
        <f>'[1]Форма.8.1'!B104</f>
        <v>10.2.</v>
      </c>
      <c r="C104" s="523" t="str">
        <f>'[1]Форма.8.1'!C104</f>
        <v>октябрь</v>
      </c>
      <c r="D104" s="523">
        <f>'[1]Форма.8.1'!D104</f>
        <v>0</v>
      </c>
      <c r="E104" s="523">
        <f>'[1]Форма.8.1'!E104</f>
        <v>0</v>
      </c>
      <c r="F104" s="523">
        <f>'[1]Форма.8.1'!F104</f>
        <v>0</v>
      </c>
      <c r="G104" s="523">
        <f>'[1]Форма.8.1'!G104</f>
        <v>0</v>
      </c>
      <c r="H104" s="523">
        <f>'[1]Форма.8.1'!H104</f>
        <v>0</v>
      </c>
      <c r="I104" s="523">
        <f>'[1]Форма.8.1'!I104</f>
        <v>0</v>
      </c>
      <c r="J104" s="523">
        <f>'[1]Форма.8.1'!J104</f>
        <v>0</v>
      </c>
      <c r="K104" s="523">
        <f>'[1]Форма.8.1'!K104</f>
        <v>0</v>
      </c>
      <c r="L104" s="523">
        <f>'[1]Форма.8.1'!L104</f>
        <v>0</v>
      </c>
      <c r="M104" s="523">
        <f>'[1]Форма.8.1'!M104</f>
        <v>0</v>
      </c>
      <c r="N104" s="523">
        <f>'[1]Форма.8.1'!N104</f>
        <v>0</v>
      </c>
      <c r="O104" s="523">
        <f>'[1]Форма.8.1'!O104</f>
        <v>0</v>
      </c>
      <c r="P104" s="523">
        <f>'[1]Форма.8.1'!P104</f>
        <v>0</v>
      </c>
      <c r="Q104" s="524">
        <f>'[1]Форма.8.1'!Q104</f>
        <v>0</v>
      </c>
      <c r="R104" s="522"/>
      <c r="S104" s="522"/>
      <c r="T104" s="525">
        <f>'[1]Форма.8.1'!T104</f>
        <v>0</v>
      </c>
      <c r="U104" s="525">
        <f>'[1]Форма.8.1'!U104</f>
        <v>0</v>
      </c>
      <c r="V104" s="525">
        <f>'[1]Форма.8.1'!V104</f>
        <v>0</v>
      </c>
      <c r="W104" s="525">
        <f>'[1]Форма.8.1'!W104</f>
        <v>0</v>
      </c>
      <c r="X104" s="525">
        <f>'[1]Форма.8.1'!X104</f>
        <v>0</v>
      </c>
      <c r="Y104" s="525">
        <f>'[1]Форма.8.1'!Y104</f>
        <v>0</v>
      </c>
      <c r="Z104" s="525">
        <f>'[1]Форма.8.1'!Z104</f>
        <v>0</v>
      </c>
      <c r="AA104" s="525">
        <f>'[1]Форма.8.1'!AA104</f>
        <v>0</v>
      </c>
      <c r="AB104" s="526">
        <f>'[1]Форма.8.1'!AB104</f>
        <v>0</v>
      </c>
      <c r="AC104" s="525">
        <f>'[1]Форма.8.1'!AC104</f>
        <v>0</v>
      </c>
      <c r="AD104" s="525">
        <f>'[1]Форма.8.1'!AD104</f>
        <v>0</v>
      </c>
      <c r="AE104" s="526">
        <f>'[1]Форма.8.1'!AE104</f>
        <v>0</v>
      </c>
      <c r="AF104" s="522"/>
      <c r="AG104" s="522"/>
      <c r="AH104" s="527">
        <f>'[1]Форма.8.1'!AH104</f>
        <v>0</v>
      </c>
      <c r="AI104" s="527">
        <f>'[1]Форма.8.1'!AI104</f>
        <v>0</v>
      </c>
      <c r="AJ104" s="527">
        <f>'[1]Форма.8.1'!AJ104</f>
        <v>0</v>
      </c>
      <c r="AK104" s="528">
        <f>'[1]Форма.8.1'!AK104</f>
        <v>0</v>
      </c>
      <c r="AL104" s="528">
        <f>'[1]Форма.8.1'!AL104</f>
        <v>0</v>
      </c>
      <c r="AM104" s="528">
        <f>'[1]Форма.8.1'!AM104</f>
        <v>0</v>
      </c>
      <c r="AN104" s="528">
        <f>'[1]Форма.8.1'!AN104</f>
        <v>0</v>
      </c>
      <c r="AP104" s="473">
        <f t="shared" si="2"/>
        <v>0</v>
      </c>
      <c r="AR104" s="529"/>
      <c r="AS104" s="530"/>
    </row>
    <row r="105" spans="2:45" ht="15.75" hidden="1">
      <c r="B105" s="523" t="str">
        <f>'[1]Форма.8.1'!B105</f>
        <v>10.3.</v>
      </c>
      <c r="C105" s="523" t="str">
        <f>'[1]Форма.8.1'!C105</f>
        <v>октябрь</v>
      </c>
      <c r="D105" s="523">
        <f>'[1]Форма.8.1'!D105</f>
        <v>0</v>
      </c>
      <c r="E105" s="523">
        <f>'[1]Форма.8.1'!E105</f>
        <v>0</v>
      </c>
      <c r="F105" s="523">
        <f>'[1]Форма.8.1'!F105</f>
        <v>0</v>
      </c>
      <c r="G105" s="523">
        <f>'[1]Форма.8.1'!G105</f>
        <v>0</v>
      </c>
      <c r="H105" s="523">
        <f>'[1]Форма.8.1'!H105</f>
        <v>0</v>
      </c>
      <c r="I105" s="523">
        <f>'[1]Форма.8.1'!I105</f>
        <v>0</v>
      </c>
      <c r="J105" s="523">
        <f>'[1]Форма.8.1'!J105</f>
        <v>0</v>
      </c>
      <c r="K105" s="523">
        <f>'[1]Форма.8.1'!K105</f>
        <v>0</v>
      </c>
      <c r="L105" s="523">
        <f>'[1]Форма.8.1'!L105</f>
        <v>0</v>
      </c>
      <c r="M105" s="523">
        <f>'[1]Форма.8.1'!M105</f>
        <v>0</v>
      </c>
      <c r="N105" s="523">
        <f>'[1]Форма.8.1'!N105</f>
        <v>0</v>
      </c>
      <c r="O105" s="523">
        <f>'[1]Форма.8.1'!O105</f>
        <v>0</v>
      </c>
      <c r="P105" s="523">
        <f>'[1]Форма.8.1'!P105</f>
        <v>0</v>
      </c>
      <c r="Q105" s="524">
        <f>'[1]Форма.8.1'!Q105</f>
        <v>0</v>
      </c>
      <c r="R105" s="522"/>
      <c r="S105" s="522"/>
      <c r="T105" s="525">
        <f>'[1]Форма.8.1'!T105</f>
        <v>0</v>
      </c>
      <c r="U105" s="525">
        <f>'[1]Форма.8.1'!U105</f>
        <v>0</v>
      </c>
      <c r="V105" s="525">
        <f>'[1]Форма.8.1'!V105</f>
        <v>0</v>
      </c>
      <c r="W105" s="525">
        <f>'[1]Форма.8.1'!W105</f>
        <v>0</v>
      </c>
      <c r="X105" s="525">
        <f>'[1]Форма.8.1'!X105</f>
        <v>0</v>
      </c>
      <c r="Y105" s="525">
        <f>'[1]Форма.8.1'!Y105</f>
        <v>0</v>
      </c>
      <c r="Z105" s="525">
        <f>'[1]Форма.8.1'!Z105</f>
        <v>0</v>
      </c>
      <c r="AA105" s="525">
        <f>'[1]Форма.8.1'!AA105</f>
        <v>0</v>
      </c>
      <c r="AB105" s="526">
        <f>'[1]Форма.8.1'!AB105</f>
        <v>0</v>
      </c>
      <c r="AC105" s="525">
        <f>'[1]Форма.8.1'!AC105</f>
        <v>0</v>
      </c>
      <c r="AD105" s="525">
        <f>'[1]Форма.8.1'!AD105</f>
        <v>0</v>
      </c>
      <c r="AE105" s="526">
        <f>'[1]Форма.8.1'!AE105</f>
        <v>0</v>
      </c>
      <c r="AF105" s="522"/>
      <c r="AG105" s="522"/>
      <c r="AH105" s="527">
        <f>'[1]Форма.8.1'!AH105</f>
        <v>0</v>
      </c>
      <c r="AI105" s="527">
        <f>'[1]Форма.8.1'!AI105</f>
        <v>0</v>
      </c>
      <c r="AJ105" s="527">
        <f>'[1]Форма.8.1'!AJ105</f>
        <v>0</v>
      </c>
      <c r="AK105" s="528">
        <f>'[1]Форма.8.1'!AK105</f>
        <v>0</v>
      </c>
      <c r="AL105" s="528">
        <f>'[1]Форма.8.1'!AL105</f>
        <v>0</v>
      </c>
      <c r="AM105" s="528">
        <f>'[1]Форма.8.1'!AM105</f>
        <v>0</v>
      </c>
      <c r="AN105" s="528">
        <f>'[1]Форма.8.1'!AN105</f>
        <v>0</v>
      </c>
      <c r="AP105" s="473">
        <f t="shared" si="2"/>
        <v>0</v>
      </c>
      <c r="AR105" s="529"/>
      <c r="AS105" s="530"/>
    </row>
    <row r="106" spans="2:45" ht="15.75" hidden="1">
      <c r="B106" s="523" t="str">
        <f>'[1]Форма.8.1'!B106</f>
        <v>10.4.</v>
      </c>
      <c r="C106" s="523" t="str">
        <f>'[1]Форма.8.1'!C106</f>
        <v>октябрь</v>
      </c>
      <c r="D106" s="523">
        <f>'[1]Форма.8.1'!D106</f>
        <v>0</v>
      </c>
      <c r="E106" s="523">
        <f>'[1]Форма.8.1'!E106</f>
        <v>0</v>
      </c>
      <c r="F106" s="523">
        <f>'[1]Форма.8.1'!F106</f>
        <v>0</v>
      </c>
      <c r="G106" s="523">
        <f>'[1]Форма.8.1'!G106</f>
        <v>0</v>
      </c>
      <c r="H106" s="523">
        <f>'[1]Форма.8.1'!H106</f>
        <v>0</v>
      </c>
      <c r="I106" s="523">
        <f>'[1]Форма.8.1'!I106</f>
        <v>0</v>
      </c>
      <c r="J106" s="523">
        <f>'[1]Форма.8.1'!J106</f>
        <v>0</v>
      </c>
      <c r="K106" s="523">
        <f>'[1]Форма.8.1'!K106</f>
        <v>0</v>
      </c>
      <c r="L106" s="523">
        <f>'[1]Форма.8.1'!L106</f>
        <v>0</v>
      </c>
      <c r="M106" s="523">
        <f>'[1]Форма.8.1'!M106</f>
        <v>0</v>
      </c>
      <c r="N106" s="523">
        <f>'[1]Форма.8.1'!N106</f>
        <v>0</v>
      </c>
      <c r="O106" s="523">
        <f>'[1]Форма.8.1'!O106</f>
        <v>0</v>
      </c>
      <c r="P106" s="523">
        <f>'[1]Форма.8.1'!P106</f>
        <v>0</v>
      </c>
      <c r="Q106" s="524">
        <f>'[1]Форма.8.1'!Q106</f>
        <v>0</v>
      </c>
      <c r="R106" s="522"/>
      <c r="S106" s="522"/>
      <c r="T106" s="525">
        <f>'[1]Форма.8.1'!T106</f>
        <v>0</v>
      </c>
      <c r="U106" s="525">
        <f>'[1]Форма.8.1'!U106</f>
        <v>0</v>
      </c>
      <c r="V106" s="525">
        <f>'[1]Форма.8.1'!V106</f>
        <v>0</v>
      </c>
      <c r="W106" s="525">
        <f>'[1]Форма.8.1'!W106</f>
        <v>0</v>
      </c>
      <c r="X106" s="525">
        <f>'[1]Форма.8.1'!X106</f>
        <v>0</v>
      </c>
      <c r="Y106" s="525">
        <f>'[1]Форма.8.1'!Y106</f>
        <v>0</v>
      </c>
      <c r="Z106" s="525">
        <f>'[1]Форма.8.1'!Z106</f>
        <v>0</v>
      </c>
      <c r="AA106" s="525">
        <f>'[1]Форма.8.1'!AA106</f>
        <v>0</v>
      </c>
      <c r="AB106" s="526">
        <f>'[1]Форма.8.1'!AB106</f>
        <v>0</v>
      </c>
      <c r="AC106" s="525">
        <f>'[1]Форма.8.1'!AC106</f>
        <v>0</v>
      </c>
      <c r="AD106" s="525">
        <f>'[1]Форма.8.1'!AD106</f>
        <v>0</v>
      </c>
      <c r="AE106" s="526">
        <f>'[1]Форма.8.1'!AE106</f>
        <v>0</v>
      </c>
      <c r="AF106" s="522"/>
      <c r="AG106" s="522"/>
      <c r="AH106" s="527">
        <f>'[1]Форма.8.1'!AH106</f>
        <v>0</v>
      </c>
      <c r="AI106" s="527">
        <f>'[1]Форма.8.1'!AI106</f>
        <v>0</v>
      </c>
      <c r="AJ106" s="527">
        <f>'[1]Форма.8.1'!AJ106</f>
        <v>0</v>
      </c>
      <c r="AK106" s="528">
        <f>'[1]Форма.8.1'!AK106</f>
        <v>0</v>
      </c>
      <c r="AL106" s="528">
        <f>'[1]Форма.8.1'!AL106</f>
        <v>0</v>
      </c>
      <c r="AM106" s="528">
        <f>'[1]Форма.8.1'!AM106</f>
        <v>0</v>
      </c>
      <c r="AN106" s="528">
        <f>'[1]Форма.8.1'!AN106</f>
        <v>0</v>
      </c>
      <c r="AP106" s="473">
        <f t="shared" si="2"/>
        <v>0</v>
      </c>
      <c r="AR106" s="529"/>
      <c r="AS106" s="530"/>
    </row>
    <row r="107" spans="2:45" ht="15.75" hidden="1">
      <c r="B107" s="523" t="str">
        <f>'[1]Форма.8.1'!B107</f>
        <v>10.5.</v>
      </c>
      <c r="C107" s="523" t="str">
        <f>'[1]Форма.8.1'!C107</f>
        <v>октябрь</v>
      </c>
      <c r="D107" s="523">
        <f>'[1]Форма.8.1'!D107</f>
        <v>0</v>
      </c>
      <c r="E107" s="523">
        <f>'[1]Форма.8.1'!E107</f>
        <v>0</v>
      </c>
      <c r="F107" s="523">
        <f>'[1]Форма.8.1'!F107</f>
        <v>0</v>
      </c>
      <c r="G107" s="523">
        <f>'[1]Форма.8.1'!G107</f>
        <v>0</v>
      </c>
      <c r="H107" s="523">
        <f>'[1]Форма.8.1'!H107</f>
        <v>0</v>
      </c>
      <c r="I107" s="523">
        <f>'[1]Форма.8.1'!I107</f>
        <v>0</v>
      </c>
      <c r="J107" s="523">
        <f>'[1]Форма.8.1'!J107</f>
        <v>0</v>
      </c>
      <c r="K107" s="523">
        <f>'[1]Форма.8.1'!K107</f>
        <v>0</v>
      </c>
      <c r="L107" s="523">
        <f>'[1]Форма.8.1'!L107</f>
        <v>0</v>
      </c>
      <c r="M107" s="523">
        <f>'[1]Форма.8.1'!M107</f>
        <v>0</v>
      </c>
      <c r="N107" s="523">
        <f>'[1]Форма.8.1'!N107</f>
        <v>0</v>
      </c>
      <c r="O107" s="523">
        <f>'[1]Форма.8.1'!O107</f>
        <v>0</v>
      </c>
      <c r="P107" s="523">
        <f>'[1]Форма.8.1'!P107</f>
        <v>0</v>
      </c>
      <c r="Q107" s="524">
        <f>'[1]Форма.8.1'!Q107</f>
        <v>0</v>
      </c>
      <c r="R107" s="522"/>
      <c r="S107" s="522"/>
      <c r="T107" s="525">
        <f>'[1]Форма.8.1'!T107</f>
        <v>0</v>
      </c>
      <c r="U107" s="525">
        <f>'[1]Форма.8.1'!U107</f>
        <v>0</v>
      </c>
      <c r="V107" s="525">
        <f>'[1]Форма.8.1'!V107</f>
        <v>0</v>
      </c>
      <c r="W107" s="525">
        <f>'[1]Форма.8.1'!W107</f>
        <v>0</v>
      </c>
      <c r="X107" s="525">
        <f>'[1]Форма.8.1'!X107</f>
        <v>0</v>
      </c>
      <c r="Y107" s="525">
        <f>'[1]Форма.8.1'!Y107</f>
        <v>0</v>
      </c>
      <c r="Z107" s="525">
        <f>'[1]Форма.8.1'!Z107</f>
        <v>0</v>
      </c>
      <c r="AA107" s="525">
        <f>'[1]Форма.8.1'!AA107</f>
        <v>0</v>
      </c>
      <c r="AB107" s="526">
        <f>'[1]Форма.8.1'!AB107</f>
        <v>0</v>
      </c>
      <c r="AC107" s="525">
        <f>'[1]Форма.8.1'!AC107</f>
        <v>0</v>
      </c>
      <c r="AD107" s="525">
        <f>'[1]Форма.8.1'!AD107</f>
        <v>0</v>
      </c>
      <c r="AE107" s="526">
        <f>'[1]Форма.8.1'!AE107</f>
        <v>0</v>
      </c>
      <c r="AF107" s="522"/>
      <c r="AG107" s="522"/>
      <c r="AH107" s="527">
        <f>'[1]Форма.8.1'!AH107</f>
        <v>0</v>
      </c>
      <c r="AI107" s="527">
        <f>'[1]Форма.8.1'!AI107</f>
        <v>0</v>
      </c>
      <c r="AJ107" s="527">
        <f>'[1]Форма.8.1'!AJ107</f>
        <v>0</v>
      </c>
      <c r="AK107" s="528">
        <f>'[1]Форма.8.1'!AK107</f>
        <v>0</v>
      </c>
      <c r="AL107" s="528">
        <f>'[1]Форма.8.1'!AL107</f>
        <v>0</v>
      </c>
      <c r="AM107" s="528">
        <f>'[1]Форма.8.1'!AM107</f>
        <v>0</v>
      </c>
      <c r="AN107" s="528">
        <f>'[1]Форма.8.1'!AN107</f>
        <v>0</v>
      </c>
      <c r="AP107" s="473">
        <f t="shared" si="2"/>
        <v>0</v>
      </c>
      <c r="AR107" s="529"/>
      <c r="AS107" s="530"/>
    </row>
    <row r="108" spans="2:45" ht="15.75" hidden="1">
      <c r="B108" s="523" t="str">
        <f>'[1]Форма.8.1'!B108</f>
        <v>10.6.</v>
      </c>
      <c r="C108" s="523" t="str">
        <f>'[1]Форма.8.1'!C108</f>
        <v>октябрь</v>
      </c>
      <c r="D108" s="523">
        <f>'[1]Форма.8.1'!D108</f>
        <v>0</v>
      </c>
      <c r="E108" s="523">
        <f>'[1]Форма.8.1'!E108</f>
        <v>0</v>
      </c>
      <c r="F108" s="523">
        <f>'[1]Форма.8.1'!F108</f>
        <v>0</v>
      </c>
      <c r="G108" s="523">
        <f>'[1]Форма.8.1'!G108</f>
        <v>0</v>
      </c>
      <c r="H108" s="523">
        <f>'[1]Форма.8.1'!H108</f>
        <v>0</v>
      </c>
      <c r="I108" s="523">
        <f>'[1]Форма.8.1'!I108</f>
        <v>0</v>
      </c>
      <c r="J108" s="523">
        <f>'[1]Форма.8.1'!J108</f>
        <v>0</v>
      </c>
      <c r="K108" s="523">
        <f>'[1]Форма.8.1'!K108</f>
        <v>0</v>
      </c>
      <c r="L108" s="523">
        <f>'[1]Форма.8.1'!L108</f>
        <v>0</v>
      </c>
      <c r="M108" s="523">
        <f>'[1]Форма.8.1'!M108</f>
        <v>0</v>
      </c>
      <c r="N108" s="523">
        <f>'[1]Форма.8.1'!N108</f>
        <v>0</v>
      </c>
      <c r="O108" s="523">
        <f>'[1]Форма.8.1'!O108</f>
        <v>0</v>
      </c>
      <c r="P108" s="523">
        <f>'[1]Форма.8.1'!P108</f>
        <v>0</v>
      </c>
      <c r="Q108" s="524">
        <f>'[1]Форма.8.1'!Q108</f>
        <v>0</v>
      </c>
      <c r="R108" s="522"/>
      <c r="S108" s="522"/>
      <c r="T108" s="525">
        <f>'[1]Форма.8.1'!T108</f>
        <v>0</v>
      </c>
      <c r="U108" s="525">
        <f>'[1]Форма.8.1'!U108</f>
        <v>0</v>
      </c>
      <c r="V108" s="525">
        <f>'[1]Форма.8.1'!V108</f>
        <v>0</v>
      </c>
      <c r="W108" s="525">
        <f>'[1]Форма.8.1'!W108</f>
        <v>0</v>
      </c>
      <c r="X108" s="525">
        <f>'[1]Форма.8.1'!X108</f>
        <v>0</v>
      </c>
      <c r="Y108" s="525">
        <f>'[1]Форма.8.1'!Y108</f>
        <v>0</v>
      </c>
      <c r="Z108" s="525">
        <f>'[1]Форма.8.1'!Z108</f>
        <v>0</v>
      </c>
      <c r="AA108" s="525">
        <f>'[1]Форма.8.1'!AA108</f>
        <v>0</v>
      </c>
      <c r="AB108" s="526">
        <f>'[1]Форма.8.1'!AB108</f>
        <v>0</v>
      </c>
      <c r="AC108" s="525">
        <f>'[1]Форма.8.1'!AC108</f>
        <v>0</v>
      </c>
      <c r="AD108" s="525">
        <f>'[1]Форма.8.1'!AD108</f>
        <v>0</v>
      </c>
      <c r="AE108" s="526">
        <f>'[1]Форма.8.1'!AE108</f>
        <v>0</v>
      </c>
      <c r="AF108" s="522"/>
      <c r="AG108" s="522"/>
      <c r="AH108" s="527">
        <f>'[1]Форма.8.1'!AH108</f>
        <v>0</v>
      </c>
      <c r="AI108" s="527">
        <f>'[1]Форма.8.1'!AI108</f>
        <v>0</v>
      </c>
      <c r="AJ108" s="527">
        <f>'[1]Форма.8.1'!AJ108</f>
        <v>0</v>
      </c>
      <c r="AK108" s="528">
        <f>'[1]Форма.8.1'!AK108</f>
        <v>0</v>
      </c>
      <c r="AL108" s="528">
        <f>'[1]Форма.8.1'!AL108</f>
        <v>0</v>
      </c>
      <c r="AM108" s="528">
        <f>'[1]Форма.8.1'!AM108</f>
        <v>0</v>
      </c>
      <c r="AN108" s="528">
        <f>'[1]Форма.8.1'!AN108</f>
        <v>0</v>
      </c>
      <c r="AP108" s="473">
        <f t="shared" si="2"/>
        <v>0</v>
      </c>
      <c r="AR108" s="529"/>
      <c r="AS108" s="530"/>
    </row>
    <row r="109" spans="2:45" ht="15.75" hidden="1">
      <c r="B109" s="523" t="str">
        <f>'[1]Форма.8.1'!B109</f>
        <v>10.7.</v>
      </c>
      <c r="C109" s="523" t="str">
        <f>'[1]Форма.8.1'!C109</f>
        <v>октябрь</v>
      </c>
      <c r="D109" s="523">
        <f>'[1]Форма.8.1'!D109</f>
        <v>0</v>
      </c>
      <c r="E109" s="523">
        <f>'[1]Форма.8.1'!E109</f>
        <v>0</v>
      </c>
      <c r="F109" s="523">
        <f>'[1]Форма.8.1'!F109</f>
        <v>0</v>
      </c>
      <c r="G109" s="523">
        <f>'[1]Форма.8.1'!G109</f>
        <v>0</v>
      </c>
      <c r="H109" s="523">
        <f>'[1]Форма.8.1'!H109</f>
        <v>0</v>
      </c>
      <c r="I109" s="523">
        <f>'[1]Форма.8.1'!I109</f>
        <v>0</v>
      </c>
      <c r="J109" s="523">
        <f>'[1]Форма.8.1'!J109</f>
        <v>0</v>
      </c>
      <c r="K109" s="523">
        <f>'[1]Форма.8.1'!K109</f>
        <v>0</v>
      </c>
      <c r="L109" s="523">
        <f>'[1]Форма.8.1'!L109</f>
        <v>0</v>
      </c>
      <c r="M109" s="523">
        <f>'[1]Форма.8.1'!M109</f>
        <v>0</v>
      </c>
      <c r="N109" s="523">
        <f>'[1]Форма.8.1'!N109</f>
        <v>0</v>
      </c>
      <c r="O109" s="523">
        <f>'[1]Форма.8.1'!O109</f>
        <v>0</v>
      </c>
      <c r="P109" s="523">
        <f>'[1]Форма.8.1'!P109</f>
        <v>0</v>
      </c>
      <c r="Q109" s="524">
        <f>'[1]Форма.8.1'!Q109</f>
        <v>0</v>
      </c>
      <c r="R109" s="522"/>
      <c r="S109" s="522"/>
      <c r="T109" s="525">
        <f>'[1]Форма.8.1'!T109</f>
        <v>0</v>
      </c>
      <c r="U109" s="525">
        <f>'[1]Форма.8.1'!U109</f>
        <v>0</v>
      </c>
      <c r="V109" s="525">
        <f>'[1]Форма.8.1'!V109</f>
        <v>0</v>
      </c>
      <c r="W109" s="525">
        <f>'[1]Форма.8.1'!W109</f>
        <v>0</v>
      </c>
      <c r="X109" s="525">
        <f>'[1]Форма.8.1'!X109</f>
        <v>0</v>
      </c>
      <c r="Y109" s="525">
        <f>'[1]Форма.8.1'!Y109</f>
        <v>0</v>
      </c>
      <c r="Z109" s="525">
        <f>'[1]Форма.8.1'!Z109</f>
        <v>0</v>
      </c>
      <c r="AA109" s="525">
        <f>'[1]Форма.8.1'!AA109</f>
        <v>0</v>
      </c>
      <c r="AB109" s="526">
        <f>'[1]Форма.8.1'!AB109</f>
        <v>0</v>
      </c>
      <c r="AC109" s="525">
        <f>'[1]Форма.8.1'!AC109</f>
        <v>0</v>
      </c>
      <c r="AD109" s="525">
        <f>'[1]Форма.8.1'!AD109</f>
        <v>0</v>
      </c>
      <c r="AE109" s="526">
        <f>'[1]Форма.8.1'!AE109</f>
        <v>0</v>
      </c>
      <c r="AF109" s="522"/>
      <c r="AG109" s="522"/>
      <c r="AH109" s="527">
        <f>'[1]Форма.8.1'!AH109</f>
        <v>0</v>
      </c>
      <c r="AI109" s="527">
        <f>'[1]Форма.8.1'!AI109</f>
        <v>0</v>
      </c>
      <c r="AJ109" s="527">
        <f>'[1]Форма.8.1'!AJ109</f>
        <v>0</v>
      </c>
      <c r="AK109" s="528">
        <f>'[1]Форма.8.1'!AK109</f>
        <v>0</v>
      </c>
      <c r="AL109" s="528">
        <f>'[1]Форма.8.1'!AL109</f>
        <v>0</v>
      </c>
      <c r="AM109" s="528">
        <f>'[1]Форма.8.1'!AM109</f>
        <v>0</v>
      </c>
      <c r="AN109" s="528">
        <f>'[1]Форма.8.1'!AN109</f>
        <v>0</v>
      </c>
      <c r="AP109" s="473">
        <f t="shared" si="2"/>
        <v>0</v>
      </c>
      <c r="AR109" s="529"/>
      <c r="AS109" s="530"/>
    </row>
    <row r="110" spans="2:45" ht="15.75" hidden="1">
      <c r="B110" s="523" t="str">
        <f>'[1]Форма.8.1'!B110</f>
        <v>10.8.</v>
      </c>
      <c r="C110" s="523" t="str">
        <f>'[1]Форма.8.1'!C110</f>
        <v>октябрь</v>
      </c>
      <c r="D110" s="523">
        <f>'[1]Форма.8.1'!D110</f>
        <v>0</v>
      </c>
      <c r="E110" s="523">
        <f>'[1]Форма.8.1'!E110</f>
        <v>0</v>
      </c>
      <c r="F110" s="523">
        <f>'[1]Форма.8.1'!F110</f>
        <v>0</v>
      </c>
      <c r="G110" s="523">
        <f>'[1]Форма.8.1'!G110</f>
        <v>0</v>
      </c>
      <c r="H110" s="523">
        <f>'[1]Форма.8.1'!H110</f>
        <v>0</v>
      </c>
      <c r="I110" s="523">
        <f>'[1]Форма.8.1'!I110</f>
        <v>0</v>
      </c>
      <c r="J110" s="523">
        <f>'[1]Форма.8.1'!J110</f>
        <v>0</v>
      </c>
      <c r="K110" s="523">
        <f>'[1]Форма.8.1'!K110</f>
        <v>0</v>
      </c>
      <c r="L110" s="523">
        <f>'[1]Форма.8.1'!L110</f>
        <v>0</v>
      </c>
      <c r="M110" s="523">
        <f>'[1]Форма.8.1'!M110</f>
        <v>0</v>
      </c>
      <c r="N110" s="523">
        <f>'[1]Форма.8.1'!N110</f>
        <v>0</v>
      </c>
      <c r="O110" s="523">
        <f>'[1]Форма.8.1'!O110</f>
        <v>0</v>
      </c>
      <c r="P110" s="523">
        <f>'[1]Форма.8.1'!P110</f>
        <v>0</v>
      </c>
      <c r="Q110" s="524">
        <f>'[1]Форма.8.1'!Q110</f>
        <v>0</v>
      </c>
      <c r="R110" s="522"/>
      <c r="S110" s="522"/>
      <c r="T110" s="525">
        <f>'[1]Форма.8.1'!T110</f>
        <v>0</v>
      </c>
      <c r="U110" s="525">
        <f>'[1]Форма.8.1'!U110</f>
        <v>0</v>
      </c>
      <c r="V110" s="525">
        <f>'[1]Форма.8.1'!V110</f>
        <v>0</v>
      </c>
      <c r="W110" s="525">
        <f>'[1]Форма.8.1'!W110</f>
        <v>0</v>
      </c>
      <c r="X110" s="525">
        <f>'[1]Форма.8.1'!X110</f>
        <v>0</v>
      </c>
      <c r="Y110" s="525">
        <f>'[1]Форма.8.1'!Y110</f>
        <v>0</v>
      </c>
      <c r="Z110" s="525">
        <f>'[1]Форма.8.1'!Z110</f>
        <v>0</v>
      </c>
      <c r="AA110" s="525">
        <f>'[1]Форма.8.1'!AA110</f>
        <v>0</v>
      </c>
      <c r="AB110" s="526">
        <f>'[1]Форма.8.1'!AB110</f>
        <v>0</v>
      </c>
      <c r="AC110" s="525">
        <f>'[1]Форма.8.1'!AC110</f>
        <v>0</v>
      </c>
      <c r="AD110" s="525">
        <f>'[1]Форма.8.1'!AD110</f>
        <v>0</v>
      </c>
      <c r="AE110" s="526">
        <f>'[1]Форма.8.1'!AE110</f>
        <v>0</v>
      </c>
      <c r="AF110" s="522"/>
      <c r="AG110" s="522"/>
      <c r="AH110" s="527">
        <f>'[1]Форма.8.1'!AH110</f>
        <v>0</v>
      </c>
      <c r="AI110" s="527">
        <f>'[1]Форма.8.1'!AI110</f>
        <v>0</v>
      </c>
      <c r="AJ110" s="527">
        <f>'[1]Форма.8.1'!AJ110</f>
        <v>0</v>
      </c>
      <c r="AK110" s="528">
        <f>'[1]Форма.8.1'!AK110</f>
        <v>0</v>
      </c>
      <c r="AL110" s="528">
        <f>'[1]Форма.8.1'!AL110</f>
        <v>0</v>
      </c>
      <c r="AM110" s="528">
        <f>'[1]Форма.8.1'!AM110</f>
        <v>0</v>
      </c>
      <c r="AN110" s="528">
        <f>'[1]Форма.8.1'!AN110</f>
        <v>0</v>
      </c>
      <c r="AP110" s="473">
        <f t="shared" si="2"/>
        <v>0</v>
      </c>
      <c r="AR110" s="529"/>
      <c r="AS110" s="530"/>
    </row>
    <row r="111" spans="2:45" ht="15.75" hidden="1">
      <c r="B111" s="523" t="str">
        <f>'[1]Форма.8.1'!B111</f>
        <v>10.9.</v>
      </c>
      <c r="C111" s="523" t="str">
        <f>'[1]Форма.8.1'!C111</f>
        <v>октябрь</v>
      </c>
      <c r="D111" s="523">
        <f>'[1]Форма.8.1'!D111</f>
        <v>0</v>
      </c>
      <c r="E111" s="523">
        <f>'[1]Форма.8.1'!E111</f>
        <v>0</v>
      </c>
      <c r="F111" s="523">
        <f>'[1]Форма.8.1'!F111</f>
        <v>0</v>
      </c>
      <c r="G111" s="523">
        <f>'[1]Форма.8.1'!G111</f>
        <v>0</v>
      </c>
      <c r="H111" s="523">
        <f>'[1]Форма.8.1'!H111</f>
        <v>0</v>
      </c>
      <c r="I111" s="523">
        <f>'[1]Форма.8.1'!I111</f>
        <v>0</v>
      </c>
      <c r="J111" s="523">
        <f>'[1]Форма.8.1'!J111</f>
        <v>0</v>
      </c>
      <c r="K111" s="523">
        <f>'[1]Форма.8.1'!K111</f>
        <v>0</v>
      </c>
      <c r="L111" s="523">
        <f>'[1]Форма.8.1'!L111</f>
        <v>0</v>
      </c>
      <c r="M111" s="523">
        <f>'[1]Форма.8.1'!M111</f>
        <v>0</v>
      </c>
      <c r="N111" s="523">
        <f>'[1]Форма.8.1'!N111</f>
        <v>0</v>
      </c>
      <c r="O111" s="523">
        <f>'[1]Форма.8.1'!O111</f>
        <v>0</v>
      </c>
      <c r="P111" s="523">
        <f>'[1]Форма.8.1'!P111</f>
        <v>0</v>
      </c>
      <c r="Q111" s="524">
        <f>'[1]Форма.8.1'!Q111</f>
        <v>0</v>
      </c>
      <c r="R111" s="522"/>
      <c r="S111" s="522"/>
      <c r="T111" s="525">
        <f>'[1]Форма.8.1'!T111</f>
        <v>0</v>
      </c>
      <c r="U111" s="525">
        <f>'[1]Форма.8.1'!U111</f>
        <v>0</v>
      </c>
      <c r="V111" s="525">
        <f>'[1]Форма.8.1'!V111</f>
        <v>0</v>
      </c>
      <c r="W111" s="525">
        <f>'[1]Форма.8.1'!W111</f>
        <v>0</v>
      </c>
      <c r="X111" s="525">
        <f>'[1]Форма.8.1'!X111</f>
        <v>0</v>
      </c>
      <c r="Y111" s="525">
        <f>'[1]Форма.8.1'!Y111</f>
        <v>0</v>
      </c>
      <c r="Z111" s="525">
        <f>'[1]Форма.8.1'!Z111</f>
        <v>0</v>
      </c>
      <c r="AA111" s="525">
        <f>'[1]Форма.8.1'!AA111</f>
        <v>0</v>
      </c>
      <c r="AB111" s="526">
        <f>'[1]Форма.8.1'!AB111</f>
        <v>0</v>
      </c>
      <c r="AC111" s="525">
        <f>'[1]Форма.8.1'!AC111</f>
        <v>0</v>
      </c>
      <c r="AD111" s="525">
        <f>'[1]Форма.8.1'!AD111</f>
        <v>0</v>
      </c>
      <c r="AE111" s="526">
        <f>'[1]Форма.8.1'!AE111</f>
        <v>0</v>
      </c>
      <c r="AF111" s="522"/>
      <c r="AG111" s="522"/>
      <c r="AH111" s="527">
        <f>'[1]Форма.8.1'!AH111</f>
        <v>0</v>
      </c>
      <c r="AI111" s="527">
        <f>'[1]Форма.8.1'!AI111</f>
        <v>0</v>
      </c>
      <c r="AJ111" s="527">
        <f>'[1]Форма.8.1'!AJ111</f>
        <v>0</v>
      </c>
      <c r="AK111" s="528">
        <f>'[1]Форма.8.1'!AK111</f>
        <v>0</v>
      </c>
      <c r="AL111" s="528">
        <f>'[1]Форма.8.1'!AL111</f>
        <v>0</v>
      </c>
      <c r="AM111" s="528">
        <f>'[1]Форма.8.1'!AM111</f>
        <v>0</v>
      </c>
      <c r="AN111" s="528">
        <f>'[1]Форма.8.1'!AN111</f>
        <v>0</v>
      </c>
      <c r="AP111" s="473">
        <f t="shared" si="2"/>
        <v>0</v>
      </c>
      <c r="AR111" s="529"/>
      <c r="AS111" s="530"/>
    </row>
    <row r="112" spans="2:45" ht="50.25" customHeight="1">
      <c r="B112" s="523" t="str">
        <f>'[1]Форма.8.1'!B112</f>
        <v>11.</v>
      </c>
      <c r="C112" s="523" t="str">
        <f>'[1]Форма.8.1'!C112</f>
        <v>ноябрь</v>
      </c>
      <c r="D112" s="523" t="str">
        <f>'[1]Форма.8.1'!D112</f>
        <v>ТП-10 РУ-0,4</v>
      </c>
      <c r="E112" s="523" t="str">
        <f>'[1]Форма.8.1'!E112</f>
        <v>РУ</v>
      </c>
      <c r="F112" s="523" t="str">
        <f>'[1]Форма.8.1'!F112</f>
        <v>0.4</v>
      </c>
      <c r="G112" s="523" t="str">
        <f>'[1]Форма.8.1'!G112</f>
        <v>Отключился  автомат  АВ- 1000/0,4 Замена автомата</v>
      </c>
      <c r="H112" s="523" t="str">
        <f>'[1]Форма.8.1'!H112</f>
        <v>нет</v>
      </c>
      <c r="I112" s="523">
        <f>'[1]Форма.8.1'!I112</f>
        <v>0</v>
      </c>
      <c r="J112" s="523">
        <f>'[1]Форма.8.1'!J112</f>
        <v>0</v>
      </c>
      <c r="K112" s="523">
        <f>'[1]Форма.8.1'!K112</f>
        <v>0</v>
      </c>
      <c r="L112" s="523">
        <f>'[1]Форма.8.1'!L112</f>
        <v>0</v>
      </c>
      <c r="M112" s="523">
        <f>'[1]Форма.8.1'!M112</f>
        <v>0</v>
      </c>
      <c r="N112" s="523">
        <f>'[1]Форма.8.1'!N112</f>
        <v>2</v>
      </c>
      <c r="O112" s="523">
        <f>'[1]Форма.8.1'!O112</f>
        <v>0</v>
      </c>
      <c r="P112" s="523">
        <f>'[1]Форма.8.1'!P112</f>
        <v>0</v>
      </c>
      <c r="Q112" s="524">
        <f>'[1]Форма.8.1'!Q112</f>
        <v>2</v>
      </c>
      <c r="R112" s="522"/>
      <c r="S112" s="522"/>
      <c r="T112" s="525">
        <f>'[1]Форма.8.1'!T112</f>
        <v>0</v>
      </c>
      <c r="U112" s="525">
        <f>'[1]Форма.8.1'!U112</f>
        <v>0</v>
      </c>
      <c r="V112" s="525">
        <f>'[1]Форма.8.1'!V112</f>
        <v>0</v>
      </c>
      <c r="W112" s="525">
        <f>'[1]Форма.8.1'!W112</f>
        <v>0</v>
      </c>
      <c r="X112" s="525">
        <f>'[1]Форма.8.1'!X112</f>
        <v>2</v>
      </c>
      <c r="Y112" s="525">
        <f>'[1]Форма.8.1'!Y112</f>
        <v>0</v>
      </c>
      <c r="Z112" s="525">
        <f>'[1]Форма.8.1'!Z112</f>
        <v>0</v>
      </c>
      <c r="AA112" s="525">
        <f>'[1]Форма.8.1'!AA112</f>
        <v>0</v>
      </c>
      <c r="AB112" s="526">
        <f>'[1]Форма.8.1'!AB112</f>
        <v>2</v>
      </c>
      <c r="AC112" s="525">
        <f>'[1]Форма.8.1'!AC112</f>
        <v>0</v>
      </c>
      <c r="AD112" s="525">
        <f>'[1]Форма.8.1'!AD112</f>
        <v>0</v>
      </c>
      <c r="AE112" s="526">
        <f>'[1]Форма.8.1'!AE112</f>
        <v>2</v>
      </c>
      <c r="AF112" s="522"/>
      <c r="AG112" s="522"/>
      <c r="AH112" s="527" t="str">
        <f>'[1]Форма.8.1'!AH112</f>
        <v>24.11.2014
  11:00:00</v>
      </c>
      <c r="AI112" s="527" t="str">
        <f>'[1]Форма.8.1'!AI112</f>
        <v>24.11.2014
  13:00:00</v>
      </c>
      <c r="AJ112" s="527" t="str">
        <f>'[1]Форма.8.1'!AJ112</f>
        <v>24.11.2014
  13:00:00</v>
      </c>
      <c r="AK112" s="528">
        <f>'[1]Форма.8.1'!AK112</f>
        <v>2</v>
      </c>
      <c r="AL112" s="528">
        <f>'[1]Форма.8.1'!AL112</f>
        <v>0</v>
      </c>
      <c r="AM112" s="528" t="str">
        <f>'[1]Форма.8.1'!AM112</f>
        <v>Аварийный журнал</v>
      </c>
      <c r="AN112" s="528" t="str">
        <f>'[1]Форма.8.1'!AN112</f>
        <v>Запись от 24.11.2014</v>
      </c>
      <c r="AP112" s="473">
        <f t="shared" si="0"/>
        <v>4</v>
      </c>
      <c r="AR112" s="529"/>
      <c r="AS112" s="530"/>
    </row>
    <row r="113" spans="2:45" ht="15.75" hidden="1">
      <c r="B113" s="523" t="str">
        <f>'[1]Форма.8.1'!B113</f>
        <v>11.1.</v>
      </c>
      <c r="C113" s="523" t="str">
        <f>'[1]Форма.8.1'!C113</f>
        <v>ноябрь</v>
      </c>
      <c r="D113" s="523">
        <f>'[1]Форма.8.1'!D113</f>
        <v>0</v>
      </c>
      <c r="E113" s="523">
        <f>'[1]Форма.8.1'!E113</f>
        <v>0</v>
      </c>
      <c r="F113" s="523">
        <f>'[1]Форма.8.1'!F113</f>
        <v>0</v>
      </c>
      <c r="G113" s="523">
        <f>'[1]Форма.8.1'!G113</f>
        <v>0</v>
      </c>
      <c r="H113" s="523">
        <f>'[1]Форма.8.1'!H113</f>
        <v>0</v>
      </c>
      <c r="I113" s="523">
        <f>'[1]Форма.8.1'!I113</f>
        <v>0</v>
      </c>
      <c r="J113" s="523">
        <f>'[1]Форма.8.1'!J113</f>
        <v>0</v>
      </c>
      <c r="K113" s="523">
        <f>'[1]Форма.8.1'!K113</f>
        <v>0</v>
      </c>
      <c r="L113" s="523">
        <f>'[1]Форма.8.1'!L113</f>
        <v>0</v>
      </c>
      <c r="M113" s="523">
        <f>'[1]Форма.8.1'!M113</f>
        <v>0</v>
      </c>
      <c r="N113" s="523">
        <f>'[1]Форма.8.1'!N113</f>
        <v>0</v>
      </c>
      <c r="O113" s="523">
        <f>'[1]Форма.8.1'!O113</f>
        <v>0</v>
      </c>
      <c r="P113" s="523">
        <f>'[1]Форма.8.1'!P113</f>
        <v>0</v>
      </c>
      <c r="Q113" s="524">
        <f>'[1]Форма.8.1'!Q113</f>
        <v>0</v>
      </c>
      <c r="R113" s="522"/>
      <c r="S113" s="522"/>
      <c r="T113" s="525">
        <f>'[1]Форма.8.1'!T113</f>
        <v>0</v>
      </c>
      <c r="U113" s="525">
        <f>'[1]Форма.8.1'!U113</f>
        <v>0</v>
      </c>
      <c r="V113" s="525">
        <f>'[1]Форма.8.1'!V113</f>
        <v>0</v>
      </c>
      <c r="W113" s="525">
        <f>'[1]Форма.8.1'!W113</f>
        <v>0</v>
      </c>
      <c r="X113" s="525">
        <f>'[1]Форма.8.1'!X113</f>
        <v>0</v>
      </c>
      <c r="Y113" s="525">
        <f>'[1]Форма.8.1'!Y113</f>
        <v>0</v>
      </c>
      <c r="Z113" s="525">
        <f>'[1]Форма.8.1'!Z113</f>
        <v>0</v>
      </c>
      <c r="AA113" s="525">
        <f>'[1]Форма.8.1'!AA113</f>
        <v>0</v>
      </c>
      <c r="AB113" s="526">
        <f>'[1]Форма.8.1'!AB113</f>
        <v>0</v>
      </c>
      <c r="AC113" s="525">
        <f>'[1]Форма.8.1'!AC113</f>
        <v>0</v>
      </c>
      <c r="AD113" s="525">
        <f>'[1]Форма.8.1'!AD113</f>
        <v>0</v>
      </c>
      <c r="AE113" s="526">
        <f>'[1]Форма.8.1'!AE113</f>
        <v>0</v>
      </c>
      <c r="AF113" s="522"/>
      <c r="AG113" s="522"/>
      <c r="AH113" s="527">
        <f>'[1]Форма.8.1'!AH113</f>
        <v>0</v>
      </c>
      <c r="AI113" s="527">
        <f>'[1]Форма.8.1'!AI113</f>
        <v>0</v>
      </c>
      <c r="AJ113" s="527">
        <f>'[1]Форма.8.1'!AJ113</f>
        <v>0</v>
      </c>
      <c r="AK113" s="528">
        <f>'[1]Форма.8.1'!AK113</f>
        <v>0</v>
      </c>
      <c r="AL113" s="528">
        <f>'[1]Форма.8.1'!AL113</f>
        <v>0</v>
      </c>
      <c r="AM113" s="528">
        <f>'[1]Форма.8.1'!AM113</f>
        <v>0</v>
      </c>
      <c r="AN113" s="528">
        <f>'[1]Форма.8.1'!AN113</f>
        <v>0</v>
      </c>
      <c r="AP113" s="473">
        <f t="shared" si="0"/>
        <v>0</v>
      </c>
      <c r="AR113" s="529"/>
      <c r="AS113" s="530"/>
    </row>
    <row r="114" spans="2:45" ht="15.75" hidden="1">
      <c r="B114" s="523" t="str">
        <f>'[1]Форма.8.1'!B114</f>
        <v>11.2.</v>
      </c>
      <c r="C114" s="523" t="str">
        <f>'[1]Форма.8.1'!C114</f>
        <v>ноябрь</v>
      </c>
      <c r="D114" s="523">
        <f>'[1]Форма.8.1'!D114</f>
        <v>0</v>
      </c>
      <c r="E114" s="523">
        <f>'[1]Форма.8.1'!E114</f>
        <v>0</v>
      </c>
      <c r="F114" s="523">
        <f>'[1]Форма.8.1'!F114</f>
        <v>0</v>
      </c>
      <c r="G114" s="523">
        <f>'[1]Форма.8.1'!G114</f>
        <v>0</v>
      </c>
      <c r="H114" s="523">
        <f>'[1]Форма.8.1'!H114</f>
        <v>0</v>
      </c>
      <c r="I114" s="523">
        <f>'[1]Форма.8.1'!I114</f>
        <v>0</v>
      </c>
      <c r="J114" s="523">
        <f>'[1]Форма.8.1'!J114</f>
        <v>0</v>
      </c>
      <c r="K114" s="523">
        <f>'[1]Форма.8.1'!K114</f>
        <v>0</v>
      </c>
      <c r="L114" s="523">
        <f>'[1]Форма.8.1'!L114</f>
        <v>0</v>
      </c>
      <c r="M114" s="523">
        <f>'[1]Форма.8.1'!M114</f>
        <v>0</v>
      </c>
      <c r="N114" s="523">
        <f>'[1]Форма.8.1'!N114</f>
        <v>0</v>
      </c>
      <c r="O114" s="523">
        <f>'[1]Форма.8.1'!O114</f>
        <v>0</v>
      </c>
      <c r="P114" s="523">
        <f>'[1]Форма.8.1'!P114</f>
        <v>0</v>
      </c>
      <c r="Q114" s="524">
        <f>'[1]Форма.8.1'!Q114</f>
        <v>0</v>
      </c>
      <c r="R114" s="522"/>
      <c r="S114" s="522"/>
      <c r="T114" s="525">
        <f>'[1]Форма.8.1'!T114</f>
        <v>0</v>
      </c>
      <c r="U114" s="525">
        <f>'[1]Форма.8.1'!U114</f>
        <v>0</v>
      </c>
      <c r="V114" s="525">
        <f>'[1]Форма.8.1'!V114</f>
        <v>0</v>
      </c>
      <c r="W114" s="525">
        <f>'[1]Форма.8.1'!W114</f>
        <v>0</v>
      </c>
      <c r="X114" s="525">
        <f>'[1]Форма.8.1'!X114</f>
        <v>0</v>
      </c>
      <c r="Y114" s="525">
        <f>'[1]Форма.8.1'!Y114</f>
        <v>0</v>
      </c>
      <c r="Z114" s="525">
        <f>'[1]Форма.8.1'!Z114</f>
        <v>0</v>
      </c>
      <c r="AA114" s="525">
        <f>'[1]Форма.8.1'!AA114</f>
        <v>0</v>
      </c>
      <c r="AB114" s="526">
        <f>'[1]Форма.8.1'!AB114</f>
        <v>0</v>
      </c>
      <c r="AC114" s="525">
        <f>'[1]Форма.8.1'!AC114</f>
        <v>0</v>
      </c>
      <c r="AD114" s="525">
        <f>'[1]Форма.8.1'!AD114</f>
        <v>0</v>
      </c>
      <c r="AE114" s="526">
        <f>'[1]Форма.8.1'!AE114</f>
        <v>0</v>
      </c>
      <c r="AF114" s="522"/>
      <c r="AG114" s="522"/>
      <c r="AH114" s="527">
        <f>'[1]Форма.8.1'!AH114</f>
        <v>0</v>
      </c>
      <c r="AI114" s="527">
        <f>'[1]Форма.8.1'!AI114</f>
        <v>0</v>
      </c>
      <c r="AJ114" s="527">
        <f>'[1]Форма.8.1'!AJ114</f>
        <v>0</v>
      </c>
      <c r="AK114" s="528">
        <f>'[1]Форма.8.1'!AK114</f>
        <v>0</v>
      </c>
      <c r="AL114" s="528">
        <f>'[1]Форма.8.1'!AL114</f>
        <v>0</v>
      </c>
      <c r="AM114" s="528">
        <f>'[1]Форма.8.1'!AM114</f>
        <v>0</v>
      </c>
      <c r="AN114" s="528">
        <f>'[1]Форма.8.1'!AN114</f>
        <v>0</v>
      </c>
      <c r="AP114" s="473">
        <f t="shared" si="0"/>
        <v>0</v>
      </c>
      <c r="AR114" s="529"/>
      <c r="AS114" s="530"/>
    </row>
    <row r="115" spans="2:45" ht="15.75" hidden="1">
      <c r="B115" s="523" t="str">
        <f>'[1]Форма.8.1'!B115</f>
        <v>11.3.</v>
      </c>
      <c r="C115" s="523" t="str">
        <f>'[1]Форма.8.1'!C115</f>
        <v>ноябрь</v>
      </c>
      <c r="D115" s="523">
        <f>'[1]Форма.8.1'!D115</f>
        <v>0</v>
      </c>
      <c r="E115" s="523">
        <f>'[1]Форма.8.1'!E115</f>
        <v>0</v>
      </c>
      <c r="F115" s="523">
        <f>'[1]Форма.8.1'!F115</f>
        <v>0</v>
      </c>
      <c r="G115" s="523">
        <f>'[1]Форма.8.1'!G115</f>
        <v>0</v>
      </c>
      <c r="H115" s="523">
        <f>'[1]Форма.8.1'!H115</f>
        <v>0</v>
      </c>
      <c r="I115" s="523">
        <f>'[1]Форма.8.1'!I115</f>
        <v>0</v>
      </c>
      <c r="J115" s="523">
        <f>'[1]Форма.8.1'!J115</f>
        <v>0</v>
      </c>
      <c r="K115" s="523">
        <f>'[1]Форма.8.1'!K115</f>
        <v>0</v>
      </c>
      <c r="L115" s="523">
        <f>'[1]Форма.8.1'!L115</f>
        <v>0</v>
      </c>
      <c r="M115" s="523">
        <f>'[1]Форма.8.1'!M115</f>
        <v>0</v>
      </c>
      <c r="N115" s="523">
        <f>'[1]Форма.8.1'!N115</f>
        <v>0</v>
      </c>
      <c r="O115" s="523">
        <f>'[1]Форма.8.1'!O115</f>
        <v>0</v>
      </c>
      <c r="P115" s="523">
        <f>'[1]Форма.8.1'!P115</f>
        <v>0</v>
      </c>
      <c r="Q115" s="524">
        <f>'[1]Форма.8.1'!Q115</f>
        <v>0</v>
      </c>
      <c r="R115" s="522"/>
      <c r="S115" s="522"/>
      <c r="T115" s="525">
        <f>'[1]Форма.8.1'!T115</f>
        <v>0</v>
      </c>
      <c r="U115" s="525">
        <f>'[1]Форма.8.1'!U115</f>
        <v>0</v>
      </c>
      <c r="V115" s="525">
        <f>'[1]Форма.8.1'!V115</f>
        <v>0</v>
      </c>
      <c r="W115" s="525">
        <f>'[1]Форма.8.1'!W115</f>
        <v>0</v>
      </c>
      <c r="X115" s="525">
        <f>'[1]Форма.8.1'!X115</f>
        <v>0</v>
      </c>
      <c r="Y115" s="525">
        <f>'[1]Форма.8.1'!Y115</f>
        <v>0</v>
      </c>
      <c r="Z115" s="525">
        <f>'[1]Форма.8.1'!Z115</f>
        <v>0</v>
      </c>
      <c r="AA115" s="525">
        <f>'[1]Форма.8.1'!AA115</f>
        <v>0</v>
      </c>
      <c r="AB115" s="526">
        <f>'[1]Форма.8.1'!AB115</f>
        <v>0</v>
      </c>
      <c r="AC115" s="525">
        <f>'[1]Форма.8.1'!AC115</f>
        <v>0</v>
      </c>
      <c r="AD115" s="525">
        <f>'[1]Форма.8.1'!AD115</f>
        <v>0</v>
      </c>
      <c r="AE115" s="526">
        <f>'[1]Форма.8.1'!AE115</f>
        <v>0</v>
      </c>
      <c r="AF115" s="522"/>
      <c r="AG115" s="522"/>
      <c r="AH115" s="527">
        <f>'[1]Форма.8.1'!AH115</f>
        <v>0</v>
      </c>
      <c r="AI115" s="527">
        <f>'[1]Форма.8.1'!AI115</f>
        <v>0</v>
      </c>
      <c r="AJ115" s="527">
        <f>'[1]Форма.8.1'!AJ115</f>
        <v>0</v>
      </c>
      <c r="AK115" s="528">
        <f>'[1]Форма.8.1'!AK115</f>
        <v>0</v>
      </c>
      <c r="AL115" s="528">
        <f>'[1]Форма.8.1'!AL115</f>
        <v>0</v>
      </c>
      <c r="AM115" s="528">
        <f>'[1]Форма.8.1'!AM115</f>
        <v>0</v>
      </c>
      <c r="AN115" s="528">
        <f>'[1]Форма.8.1'!AN115</f>
        <v>0</v>
      </c>
      <c r="AP115" s="473">
        <f t="shared" si="0"/>
        <v>0</v>
      </c>
      <c r="AR115" s="529"/>
      <c r="AS115" s="530"/>
    </row>
    <row r="116" spans="2:45" ht="15.75" hidden="1">
      <c r="B116" s="523" t="str">
        <f>'[1]Форма.8.1'!B116</f>
        <v>11.4.</v>
      </c>
      <c r="C116" s="523" t="str">
        <f>'[1]Форма.8.1'!C116</f>
        <v>ноябрь</v>
      </c>
      <c r="D116" s="523">
        <f>'[1]Форма.8.1'!D116</f>
        <v>0</v>
      </c>
      <c r="E116" s="523">
        <f>'[1]Форма.8.1'!E116</f>
        <v>0</v>
      </c>
      <c r="F116" s="523">
        <f>'[1]Форма.8.1'!F116</f>
        <v>0</v>
      </c>
      <c r="G116" s="523">
        <f>'[1]Форма.8.1'!G116</f>
        <v>0</v>
      </c>
      <c r="H116" s="523">
        <f>'[1]Форма.8.1'!H116</f>
        <v>0</v>
      </c>
      <c r="I116" s="523">
        <f>'[1]Форма.8.1'!I116</f>
        <v>0</v>
      </c>
      <c r="J116" s="523">
        <f>'[1]Форма.8.1'!J116</f>
        <v>0</v>
      </c>
      <c r="K116" s="523">
        <f>'[1]Форма.8.1'!K116</f>
        <v>0</v>
      </c>
      <c r="L116" s="523">
        <f>'[1]Форма.8.1'!L116</f>
        <v>0</v>
      </c>
      <c r="M116" s="523">
        <f>'[1]Форма.8.1'!M116</f>
        <v>0</v>
      </c>
      <c r="N116" s="523">
        <f>'[1]Форма.8.1'!N116</f>
        <v>0</v>
      </c>
      <c r="O116" s="523">
        <f>'[1]Форма.8.1'!O116</f>
        <v>0</v>
      </c>
      <c r="P116" s="523">
        <f>'[1]Форма.8.1'!P116</f>
        <v>0</v>
      </c>
      <c r="Q116" s="524">
        <f>'[1]Форма.8.1'!Q116</f>
        <v>0</v>
      </c>
      <c r="R116" s="522"/>
      <c r="S116" s="522"/>
      <c r="T116" s="525">
        <f>'[1]Форма.8.1'!T116</f>
        <v>0</v>
      </c>
      <c r="U116" s="525">
        <f>'[1]Форма.8.1'!U116</f>
        <v>0</v>
      </c>
      <c r="V116" s="525">
        <f>'[1]Форма.8.1'!V116</f>
        <v>0</v>
      </c>
      <c r="W116" s="525">
        <f>'[1]Форма.8.1'!W116</f>
        <v>0</v>
      </c>
      <c r="X116" s="525">
        <f>'[1]Форма.8.1'!X116</f>
        <v>0</v>
      </c>
      <c r="Y116" s="525">
        <f>'[1]Форма.8.1'!Y116</f>
        <v>0</v>
      </c>
      <c r="Z116" s="525">
        <f>'[1]Форма.8.1'!Z116</f>
        <v>0</v>
      </c>
      <c r="AA116" s="525">
        <f>'[1]Форма.8.1'!AA116</f>
        <v>0</v>
      </c>
      <c r="AB116" s="526">
        <f>'[1]Форма.8.1'!AB116</f>
        <v>0</v>
      </c>
      <c r="AC116" s="525">
        <f>'[1]Форма.8.1'!AC116</f>
        <v>0</v>
      </c>
      <c r="AD116" s="525">
        <f>'[1]Форма.8.1'!AD116</f>
        <v>0</v>
      </c>
      <c r="AE116" s="526">
        <f>'[1]Форма.8.1'!AE116</f>
        <v>0</v>
      </c>
      <c r="AF116" s="522"/>
      <c r="AG116" s="522"/>
      <c r="AH116" s="527">
        <f>'[1]Форма.8.1'!AH116</f>
        <v>0</v>
      </c>
      <c r="AI116" s="527">
        <f>'[1]Форма.8.1'!AI116</f>
        <v>0</v>
      </c>
      <c r="AJ116" s="527">
        <f>'[1]Форма.8.1'!AJ116</f>
        <v>0</v>
      </c>
      <c r="AK116" s="528">
        <f>'[1]Форма.8.1'!AK116</f>
        <v>0</v>
      </c>
      <c r="AL116" s="528">
        <f>'[1]Форма.8.1'!AL116</f>
        <v>0</v>
      </c>
      <c r="AM116" s="528">
        <f>'[1]Форма.8.1'!AM116</f>
        <v>0</v>
      </c>
      <c r="AN116" s="528">
        <f>'[1]Форма.8.1'!AN116</f>
        <v>0</v>
      </c>
      <c r="AP116" s="473">
        <f t="shared" si="0"/>
        <v>0</v>
      </c>
      <c r="AR116" s="529"/>
      <c r="AS116" s="530"/>
    </row>
    <row r="117" spans="2:45" ht="15.75" hidden="1">
      <c r="B117" s="523" t="str">
        <f>'[1]Форма.8.1'!B117</f>
        <v>11.5.</v>
      </c>
      <c r="C117" s="523" t="str">
        <f>'[1]Форма.8.1'!C117</f>
        <v>ноябрь</v>
      </c>
      <c r="D117" s="523">
        <f>'[1]Форма.8.1'!D117</f>
        <v>0</v>
      </c>
      <c r="E117" s="523">
        <f>'[1]Форма.8.1'!E117</f>
        <v>0</v>
      </c>
      <c r="F117" s="523">
        <f>'[1]Форма.8.1'!F117</f>
        <v>0</v>
      </c>
      <c r="G117" s="523">
        <f>'[1]Форма.8.1'!G117</f>
        <v>0</v>
      </c>
      <c r="H117" s="523">
        <f>'[1]Форма.8.1'!H117</f>
        <v>0</v>
      </c>
      <c r="I117" s="523">
        <f>'[1]Форма.8.1'!I117</f>
        <v>0</v>
      </c>
      <c r="J117" s="523">
        <f>'[1]Форма.8.1'!J117</f>
        <v>0</v>
      </c>
      <c r="K117" s="523">
        <f>'[1]Форма.8.1'!K117</f>
        <v>0</v>
      </c>
      <c r="L117" s="523">
        <f>'[1]Форма.8.1'!L117</f>
        <v>0</v>
      </c>
      <c r="M117" s="523">
        <f>'[1]Форма.8.1'!M117</f>
        <v>0</v>
      </c>
      <c r="N117" s="523">
        <f>'[1]Форма.8.1'!N117</f>
        <v>0</v>
      </c>
      <c r="O117" s="523">
        <f>'[1]Форма.8.1'!O117</f>
        <v>0</v>
      </c>
      <c r="P117" s="523">
        <f>'[1]Форма.8.1'!P117</f>
        <v>0</v>
      </c>
      <c r="Q117" s="524">
        <f>'[1]Форма.8.1'!Q117</f>
        <v>0</v>
      </c>
      <c r="R117" s="522"/>
      <c r="S117" s="522"/>
      <c r="T117" s="525">
        <f>'[1]Форма.8.1'!T117</f>
        <v>0</v>
      </c>
      <c r="U117" s="525">
        <f>'[1]Форма.8.1'!U117</f>
        <v>0</v>
      </c>
      <c r="V117" s="525">
        <f>'[1]Форма.8.1'!V117</f>
        <v>0</v>
      </c>
      <c r="W117" s="525">
        <f>'[1]Форма.8.1'!W117</f>
        <v>0</v>
      </c>
      <c r="X117" s="525">
        <f>'[1]Форма.8.1'!X117</f>
        <v>0</v>
      </c>
      <c r="Y117" s="525">
        <f>'[1]Форма.8.1'!Y117</f>
        <v>0</v>
      </c>
      <c r="Z117" s="525">
        <f>'[1]Форма.8.1'!Z117</f>
        <v>0</v>
      </c>
      <c r="AA117" s="525">
        <f>'[1]Форма.8.1'!AA117</f>
        <v>0</v>
      </c>
      <c r="AB117" s="526">
        <f>'[1]Форма.8.1'!AB117</f>
        <v>0</v>
      </c>
      <c r="AC117" s="525">
        <f>'[1]Форма.8.1'!AC117</f>
        <v>0</v>
      </c>
      <c r="AD117" s="525">
        <f>'[1]Форма.8.1'!AD117</f>
        <v>0</v>
      </c>
      <c r="AE117" s="526">
        <f>'[1]Форма.8.1'!AE117</f>
        <v>0</v>
      </c>
      <c r="AF117" s="522"/>
      <c r="AG117" s="522"/>
      <c r="AH117" s="527">
        <f>'[1]Форма.8.1'!AH117</f>
        <v>0</v>
      </c>
      <c r="AI117" s="527">
        <f>'[1]Форма.8.1'!AI117</f>
        <v>0</v>
      </c>
      <c r="AJ117" s="527">
        <f>'[1]Форма.8.1'!AJ117</f>
        <v>0</v>
      </c>
      <c r="AK117" s="528">
        <f>'[1]Форма.8.1'!AK117</f>
        <v>0</v>
      </c>
      <c r="AL117" s="528">
        <f>'[1]Форма.8.1'!AL117</f>
        <v>0</v>
      </c>
      <c r="AM117" s="528">
        <f>'[1]Форма.8.1'!AM117</f>
        <v>0</v>
      </c>
      <c r="AN117" s="528">
        <f>'[1]Форма.8.1'!AN117</f>
        <v>0</v>
      </c>
      <c r="AP117" s="473">
        <f t="shared" si="0"/>
        <v>0</v>
      </c>
      <c r="AR117" s="529"/>
      <c r="AS117" s="530"/>
    </row>
    <row r="118" spans="2:45" ht="15.75" hidden="1">
      <c r="B118" s="523" t="str">
        <f>'[1]Форма.8.1'!B118</f>
        <v>11.6.</v>
      </c>
      <c r="C118" s="523" t="str">
        <f>'[1]Форма.8.1'!C118</f>
        <v>ноябрь</v>
      </c>
      <c r="D118" s="523">
        <f>'[1]Форма.8.1'!D118</f>
        <v>0</v>
      </c>
      <c r="E118" s="523">
        <f>'[1]Форма.8.1'!E118</f>
        <v>0</v>
      </c>
      <c r="F118" s="523">
        <f>'[1]Форма.8.1'!F118</f>
        <v>0</v>
      </c>
      <c r="G118" s="523">
        <f>'[1]Форма.8.1'!G118</f>
        <v>0</v>
      </c>
      <c r="H118" s="523">
        <f>'[1]Форма.8.1'!H118</f>
        <v>0</v>
      </c>
      <c r="I118" s="523">
        <f>'[1]Форма.8.1'!I118</f>
        <v>0</v>
      </c>
      <c r="J118" s="523">
        <f>'[1]Форма.8.1'!J118</f>
        <v>0</v>
      </c>
      <c r="K118" s="523">
        <f>'[1]Форма.8.1'!K118</f>
        <v>0</v>
      </c>
      <c r="L118" s="523">
        <f>'[1]Форма.8.1'!L118</f>
        <v>0</v>
      </c>
      <c r="M118" s="523">
        <f>'[1]Форма.8.1'!M118</f>
        <v>0</v>
      </c>
      <c r="N118" s="523">
        <f>'[1]Форма.8.1'!N118</f>
        <v>0</v>
      </c>
      <c r="O118" s="523">
        <f>'[1]Форма.8.1'!O118</f>
        <v>0</v>
      </c>
      <c r="P118" s="523">
        <f>'[1]Форма.8.1'!P118</f>
        <v>0</v>
      </c>
      <c r="Q118" s="524">
        <f>'[1]Форма.8.1'!Q118</f>
        <v>0</v>
      </c>
      <c r="R118" s="522"/>
      <c r="S118" s="522"/>
      <c r="T118" s="525">
        <f>'[1]Форма.8.1'!T118</f>
        <v>0</v>
      </c>
      <c r="U118" s="525">
        <f>'[1]Форма.8.1'!U118</f>
        <v>0</v>
      </c>
      <c r="V118" s="525">
        <f>'[1]Форма.8.1'!V118</f>
        <v>0</v>
      </c>
      <c r="W118" s="525">
        <f>'[1]Форма.8.1'!W118</f>
        <v>0</v>
      </c>
      <c r="X118" s="525">
        <f>'[1]Форма.8.1'!X118</f>
        <v>0</v>
      </c>
      <c r="Y118" s="525">
        <f>'[1]Форма.8.1'!Y118</f>
        <v>0</v>
      </c>
      <c r="Z118" s="525">
        <f>'[1]Форма.8.1'!Z118</f>
        <v>0</v>
      </c>
      <c r="AA118" s="525">
        <f>'[1]Форма.8.1'!AA118</f>
        <v>0</v>
      </c>
      <c r="AB118" s="526">
        <f>'[1]Форма.8.1'!AB118</f>
        <v>0</v>
      </c>
      <c r="AC118" s="525">
        <f>'[1]Форма.8.1'!AC118</f>
        <v>0</v>
      </c>
      <c r="AD118" s="525">
        <f>'[1]Форма.8.1'!AD118</f>
        <v>0</v>
      </c>
      <c r="AE118" s="526">
        <f>'[1]Форма.8.1'!AE118</f>
        <v>0</v>
      </c>
      <c r="AF118" s="522"/>
      <c r="AG118" s="522"/>
      <c r="AH118" s="527">
        <f>'[1]Форма.8.1'!AH118</f>
        <v>0</v>
      </c>
      <c r="AI118" s="527">
        <f>'[1]Форма.8.1'!AI118</f>
        <v>0</v>
      </c>
      <c r="AJ118" s="527">
        <f>'[1]Форма.8.1'!AJ118</f>
        <v>0</v>
      </c>
      <c r="AK118" s="528">
        <f>'[1]Форма.8.1'!AK118</f>
        <v>0</v>
      </c>
      <c r="AL118" s="528">
        <f>'[1]Форма.8.1'!AL118</f>
        <v>0</v>
      </c>
      <c r="AM118" s="528">
        <f>'[1]Форма.8.1'!AM118</f>
        <v>0</v>
      </c>
      <c r="AN118" s="528">
        <f>'[1]Форма.8.1'!AN118</f>
        <v>0</v>
      </c>
      <c r="AP118" s="473">
        <f t="shared" si="0"/>
        <v>0</v>
      </c>
      <c r="AR118" s="529"/>
      <c r="AS118" s="530"/>
    </row>
    <row r="119" spans="2:45" ht="15.75" hidden="1">
      <c r="B119" s="523" t="str">
        <f>'[1]Форма.8.1'!B119</f>
        <v>11.7.</v>
      </c>
      <c r="C119" s="523" t="str">
        <f>'[1]Форма.8.1'!C119</f>
        <v>ноябрь</v>
      </c>
      <c r="D119" s="523">
        <f>'[1]Форма.8.1'!D119</f>
        <v>0</v>
      </c>
      <c r="E119" s="523">
        <f>'[1]Форма.8.1'!E119</f>
        <v>0</v>
      </c>
      <c r="F119" s="523">
        <f>'[1]Форма.8.1'!F119</f>
        <v>0</v>
      </c>
      <c r="G119" s="523">
        <f>'[1]Форма.8.1'!G119</f>
        <v>0</v>
      </c>
      <c r="H119" s="523">
        <f>'[1]Форма.8.1'!H119</f>
        <v>0</v>
      </c>
      <c r="I119" s="523">
        <f>'[1]Форма.8.1'!I119</f>
        <v>0</v>
      </c>
      <c r="J119" s="523">
        <f>'[1]Форма.8.1'!J119</f>
        <v>0</v>
      </c>
      <c r="K119" s="523">
        <f>'[1]Форма.8.1'!K119</f>
        <v>0</v>
      </c>
      <c r="L119" s="523">
        <f>'[1]Форма.8.1'!L119</f>
        <v>0</v>
      </c>
      <c r="M119" s="523">
        <f>'[1]Форма.8.1'!M119</f>
        <v>0</v>
      </c>
      <c r="N119" s="523">
        <f>'[1]Форма.8.1'!N119</f>
        <v>0</v>
      </c>
      <c r="O119" s="523">
        <f>'[1]Форма.8.1'!O119</f>
        <v>0</v>
      </c>
      <c r="P119" s="523">
        <f>'[1]Форма.8.1'!P119</f>
        <v>0</v>
      </c>
      <c r="Q119" s="524">
        <f>'[1]Форма.8.1'!Q119</f>
        <v>0</v>
      </c>
      <c r="R119" s="522"/>
      <c r="S119" s="522"/>
      <c r="T119" s="525">
        <f>'[1]Форма.8.1'!T119</f>
        <v>0</v>
      </c>
      <c r="U119" s="525">
        <f>'[1]Форма.8.1'!U119</f>
        <v>0</v>
      </c>
      <c r="V119" s="525">
        <f>'[1]Форма.8.1'!V119</f>
        <v>0</v>
      </c>
      <c r="W119" s="525">
        <f>'[1]Форма.8.1'!W119</f>
        <v>0</v>
      </c>
      <c r="X119" s="525">
        <f>'[1]Форма.8.1'!X119</f>
        <v>0</v>
      </c>
      <c r="Y119" s="525">
        <f>'[1]Форма.8.1'!Y119</f>
        <v>0</v>
      </c>
      <c r="Z119" s="525">
        <f>'[1]Форма.8.1'!Z119</f>
        <v>0</v>
      </c>
      <c r="AA119" s="525">
        <f>'[1]Форма.8.1'!AA119</f>
        <v>0</v>
      </c>
      <c r="AB119" s="526">
        <f>'[1]Форма.8.1'!AB119</f>
        <v>0</v>
      </c>
      <c r="AC119" s="525">
        <f>'[1]Форма.8.1'!AC119</f>
        <v>0</v>
      </c>
      <c r="AD119" s="525">
        <f>'[1]Форма.8.1'!AD119</f>
        <v>0</v>
      </c>
      <c r="AE119" s="526">
        <f>'[1]Форма.8.1'!AE119</f>
        <v>0</v>
      </c>
      <c r="AF119" s="522"/>
      <c r="AG119" s="522"/>
      <c r="AH119" s="527">
        <f>'[1]Форма.8.1'!AH119</f>
        <v>0</v>
      </c>
      <c r="AI119" s="527">
        <f>'[1]Форма.8.1'!AI119</f>
        <v>0</v>
      </c>
      <c r="AJ119" s="527">
        <f>'[1]Форма.8.1'!AJ119</f>
        <v>0</v>
      </c>
      <c r="AK119" s="528">
        <f>'[1]Форма.8.1'!AK119</f>
        <v>0</v>
      </c>
      <c r="AL119" s="528">
        <f>'[1]Форма.8.1'!AL119</f>
        <v>0</v>
      </c>
      <c r="AM119" s="528">
        <f>'[1]Форма.8.1'!AM119</f>
        <v>0</v>
      </c>
      <c r="AN119" s="528">
        <f>'[1]Форма.8.1'!AN119</f>
        <v>0</v>
      </c>
      <c r="AP119" s="473">
        <f t="shared" si="0"/>
        <v>0</v>
      </c>
      <c r="AR119" s="529"/>
      <c r="AS119" s="530"/>
    </row>
    <row r="120" spans="2:45" ht="15.75" hidden="1">
      <c r="B120" s="523" t="str">
        <f>'[1]Форма.8.1'!B120</f>
        <v>11.8.</v>
      </c>
      <c r="C120" s="523" t="str">
        <f>'[1]Форма.8.1'!C120</f>
        <v>ноябрь</v>
      </c>
      <c r="D120" s="523">
        <f>'[1]Форма.8.1'!D120</f>
        <v>0</v>
      </c>
      <c r="E120" s="523">
        <f>'[1]Форма.8.1'!E120</f>
        <v>0</v>
      </c>
      <c r="F120" s="523">
        <f>'[1]Форма.8.1'!F120</f>
        <v>0</v>
      </c>
      <c r="G120" s="523">
        <f>'[1]Форма.8.1'!G120</f>
        <v>0</v>
      </c>
      <c r="H120" s="523">
        <f>'[1]Форма.8.1'!H120</f>
        <v>0</v>
      </c>
      <c r="I120" s="523">
        <f>'[1]Форма.8.1'!I120</f>
        <v>0</v>
      </c>
      <c r="J120" s="523">
        <f>'[1]Форма.8.1'!J120</f>
        <v>0</v>
      </c>
      <c r="K120" s="523">
        <f>'[1]Форма.8.1'!K120</f>
        <v>0</v>
      </c>
      <c r="L120" s="523">
        <f>'[1]Форма.8.1'!L120</f>
        <v>0</v>
      </c>
      <c r="M120" s="523">
        <f>'[1]Форма.8.1'!M120</f>
        <v>0</v>
      </c>
      <c r="N120" s="523">
        <f>'[1]Форма.8.1'!N120</f>
        <v>0</v>
      </c>
      <c r="O120" s="523">
        <f>'[1]Форма.8.1'!O120</f>
        <v>0</v>
      </c>
      <c r="P120" s="523">
        <f>'[1]Форма.8.1'!P120</f>
        <v>0</v>
      </c>
      <c r="Q120" s="524">
        <f>'[1]Форма.8.1'!Q120</f>
        <v>0</v>
      </c>
      <c r="R120" s="522"/>
      <c r="S120" s="522"/>
      <c r="T120" s="525">
        <f>'[1]Форма.8.1'!T120</f>
        <v>0</v>
      </c>
      <c r="U120" s="525">
        <f>'[1]Форма.8.1'!U120</f>
        <v>0</v>
      </c>
      <c r="V120" s="525">
        <f>'[1]Форма.8.1'!V120</f>
        <v>0</v>
      </c>
      <c r="W120" s="525">
        <f>'[1]Форма.8.1'!W120</f>
        <v>0</v>
      </c>
      <c r="X120" s="525">
        <f>'[1]Форма.8.1'!X120</f>
        <v>0</v>
      </c>
      <c r="Y120" s="525">
        <f>'[1]Форма.8.1'!Y120</f>
        <v>0</v>
      </c>
      <c r="Z120" s="525">
        <f>'[1]Форма.8.1'!Z120</f>
        <v>0</v>
      </c>
      <c r="AA120" s="525">
        <f>'[1]Форма.8.1'!AA120</f>
        <v>0</v>
      </c>
      <c r="AB120" s="526">
        <f>'[1]Форма.8.1'!AB120</f>
        <v>0</v>
      </c>
      <c r="AC120" s="525">
        <f>'[1]Форма.8.1'!AC120</f>
        <v>0</v>
      </c>
      <c r="AD120" s="525">
        <f>'[1]Форма.8.1'!AD120</f>
        <v>0</v>
      </c>
      <c r="AE120" s="526">
        <f>'[1]Форма.8.1'!AE120</f>
        <v>0</v>
      </c>
      <c r="AF120" s="522"/>
      <c r="AG120" s="522"/>
      <c r="AH120" s="527">
        <f>'[1]Форма.8.1'!AH120</f>
        <v>0</v>
      </c>
      <c r="AI120" s="527">
        <f>'[1]Форма.8.1'!AI120</f>
        <v>0</v>
      </c>
      <c r="AJ120" s="527">
        <f>'[1]Форма.8.1'!AJ120</f>
        <v>0</v>
      </c>
      <c r="AK120" s="528">
        <f>'[1]Форма.8.1'!AK120</f>
        <v>0</v>
      </c>
      <c r="AL120" s="528">
        <f>'[1]Форма.8.1'!AL120</f>
        <v>0</v>
      </c>
      <c r="AM120" s="528">
        <f>'[1]Форма.8.1'!AM120</f>
        <v>0</v>
      </c>
      <c r="AN120" s="528">
        <f>'[1]Форма.8.1'!AN120</f>
        <v>0</v>
      </c>
      <c r="AP120" s="473">
        <f t="shared" si="0"/>
        <v>0</v>
      </c>
      <c r="AR120" s="529"/>
      <c r="AS120" s="530"/>
    </row>
    <row r="121" spans="2:45" ht="15.75" hidden="1">
      <c r="B121" s="523" t="str">
        <f>'[1]Форма.8.1'!B121</f>
        <v>11.9.</v>
      </c>
      <c r="C121" s="523" t="str">
        <f>'[1]Форма.8.1'!C121</f>
        <v>ноябрь</v>
      </c>
      <c r="D121" s="523">
        <f>'[1]Форма.8.1'!D121</f>
        <v>0</v>
      </c>
      <c r="E121" s="523">
        <f>'[1]Форма.8.1'!E121</f>
        <v>0</v>
      </c>
      <c r="F121" s="523">
        <f>'[1]Форма.8.1'!F121</f>
        <v>0</v>
      </c>
      <c r="G121" s="523">
        <f>'[1]Форма.8.1'!G121</f>
        <v>0</v>
      </c>
      <c r="H121" s="523">
        <f>'[1]Форма.8.1'!H121</f>
        <v>0</v>
      </c>
      <c r="I121" s="523">
        <f>'[1]Форма.8.1'!I121</f>
        <v>0</v>
      </c>
      <c r="J121" s="523">
        <f>'[1]Форма.8.1'!J121</f>
        <v>0</v>
      </c>
      <c r="K121" s="523">
        <f>'[1]Форма.8.1'!K121</f>
        <v>0</v>
      </c>
      <c r="L121" s="523">
        <f>'[1]Форма.8.1'!L121</f>
        <v>0</v>
      </c>
      <c r="M121" s="523">
        <f>'[1]Форма.8.1'!M121</f>
        <v>0</v>
      </c>
      <c r="N121" s="523">
        <f>'[1]Форма.8.1'!N121</f>
        <v>0</v>
      </c>
      <c r="O121" s="523">
        <f>'[1]Форма.8.1'!O121</f>
        <v>0</v>
      </c>
      <c r="P121" s="523">
        <f>'[1]Форма.8.1'!P121</f>
        <v>0</v>
      </c>
      <c r="Q121" s="524">
        <f>'[1]Форма.8.1'!Q121</f>
        <v>0</v>
      </c>
      <c r="R121" s="522"/>
      <c r="S121" s="522"/>
      <c r="T121" s="525">
        <f>'[1]Форма.8.1'!T121</f>
        <v>0</v>
      </c>
      <c r="U121" s="525">
        <f>'[1]Форма.8.1'!U121</f>
        <v>0</v>
      </c>
      <c r="V121" s="525">
        <f>'[1]Форма.8.1'!V121</f>
        <v>0</v>
      </c>
      <c r="W121" s="525">
        <f>'[1]Форма.8.1'!W121</f>
        <v>0</v>
      </c>
      <c r="X121" s="525">
        <f>'[1]Форма.8.1'!X121</f>
        <v>0</v>
      </c>
      <c r="Y121" s="525">
        <f>'[1]Форма.8.1'!Y121</f>
        <v>0</v>
      </c>
      <c r="Z121" s="525">
        <f>'[1]Форма.8.1'!Z121</f>
        <v>0</v>
      </c>
      <c r="AA121" s="525">
        <f>'[1]Форма.8.1'!AA121</f>
        <v>0</v>
      </c>
      <c r="AB121" s="526">
        <f>'[1]Форма.8.1'!AB121</f>
        <v>0</v>
      </c>
      <c r="AC121" s="525">
        <f>'[1]Форма.8.1'!AC121</f>
        <v>0</v>
      </c>
      <c r="AD121" s="525">
        <f>'[1]Форма.8.1'!AD121</f>
        <v>0</v>
      </c>
      <c r="AE121" s="526">
        <f>'[1]Форма.8.1'!AE121</f>
        <v>0</v>
      </c>
      <c r="AF121" s="522"/>
      <c r="AG121" s="522"/>
      <c r="AH121" s="527">
        <f>'[1]Форма.8.1'!AH121</f>
        <v>0</v>
      </c>
      <c r="AI121" s="527">
        <f>'[1]Форма.8.1'!AI121</f>
        <v>0</v>
      </c>
      <c r="AJ121" s="527">
        <f>'[1]Форма.8.1'!AJ121</f>
        <v>0</v>
      </c>
      <c r="AK121" s="528">
        <f>'[1]Форма.8.1'!AK121</f>
        <v>0</v>
      </c>
      <c r="AL121" s="528">
        <f>'[1]Форма.8.1'!AL121</f>
        <v>0</v>
      </c>
      <c r="AM121" s="528">
        <f>'[1]Форма.8.1'!AM121</f>
        <v>0</v>
      </c>
      <c r="AN121" s="528">
        <f>'[1]Форма.8.1'!AN121</f>
        <v>0</v>
      </c>
      <c r="AP121" s="473">
        <f t="shared" si="0"/>
        <v>0</v>
      </c>
      <c r="AR121" s="529"/>
      <c r="AS121" s="530"/>
    </row>
    <row r="122" spans="2:45" ht="15.75" hidden="1">
      <c r="B122" s="523" t="str">
        <f>'[1]Форма.8.1'!B122</f>
        <v>12.</v>
      </c>
      <c r="C122" s="523" t="str">
        <f>'[1]Форма.8.1'!C122</f>
        <v>декабрь</v>
      </c>
      <c r="D122" s="523">
        <f>'[1]Форма.8.1'!D122</f>
        <v>0</v>
      </c>
      <c r="E122" s="523">
        <f>'[1]Форма.8.1'!E122</f>
        <v>0</v>
      </c>
      <c r="F122" s="523">
        <f>'[1]Форма.8.1'!F122</f>
        <v>0</v>
      </c>
      <c r="G122" s="523">
        <f>'[1]Форма.8.1'!G122</f>
        <v>0</v>
      </c>
      <c r="H122" s="523">
        <f>'[1]Форма.8.1'!H122</f>
        <v>0</v>
      </c>
      <c r="I122" s="523">
        <f>'[1]Форма.8.1'!I122</f>
        <v>0</v>
      </c>
      <c r="J122" s="523">
        <f>'[1]Форма.8.1'!J122</f>
        <v>0</v>
      </c>
      <c r="K122" s="523">
        <f>'[1]Форма.8.1'!K122</f>
        <v>0</v>
      </c>
      <c r="L122" s="523">
        <f>'[1]Форма.8.1'!L122</f>
        <v>0</v>
      </c>
      <c r="M122" s="523">
        <f>'[1]Форма.8.1'!M122</f>
        <v>0</v>
      </c>
      <c r="N122" s="523">
        <f>'[1]Форма.8.1'!N122</f>
        <v>0</v>
      </c>
      <c r="O122" s="523">
        <f>'[1]Форма.8.1'!O122</f>
        <v>0</v>
      </c>
      <c r="P122" s="523">
        <f>'[1]Форма.8.1'!P122</f>
        <v>0</v>
      </c>
      <c r="Q122" s="524">
        <f>'[1]Форма.8.1'!Q122</f>
        <v>0</v>
      </c>
      <c r="R122" s="522"/>
      <c r="S122" s="522"/>
      <c r="T122" s="525">
        <f>'[1]Форма.8.1'!T122</f>
        <v>0</v>
      </c>
      <c r="U122" s="525">
        <f>'[1]Форма.8.1'!U122</f>
        <v>0</v>
      </c>
      <c r="V122" s="525">
        <f>'[1]Форма.8.1'!V122</f>
        <v>0</v>
      </c>
      <c r="W122" s="525">
        <f>'[1]Форма.8.1'!W122</f>
        <v>0</v>
      </c>
      <c r="X122" s="525">
        <f>'[1]Форма.8.1'!X122</f>
        <v>0</v>
      </c>
      <c r="Y122" s="525">
        <f>'[1]Форма.8.1'!Y122</f>
        <v>0</v>
      </c>
      <c r="Z122" s="525">
        <f>'[1]Форма.8.1'!Z122</f>
        <v>0</v>
      </c>
      <c r="AA122" s="525">
        <f>'[1]Форма.8.1'!AA122</f>
        <v>0</v>
      </c>
      <c r="AB122" s="526">
        <f>'[1]Форма.8.1'!AB122</f>
        <v>0</v>
      </c>
      <c r="AC122" s="525">
        <f>'[1]Форма.8.1'!AC122</f>
        <v>0</v>
      </c>
      <c r="AD122" s="525">
        <f>'[1]Форма.8.1'!AD122</f>
        <v>0</v>
      </c>
      <c r="AE122" s="526">
        <f>'[1]Форма.8.1'!AE122</f>
        <v>0</v>
      </c>
      <c r="AF122" s="522"/>
      <c r="AG122" s="522"/>
      <c r="AH122" s="527">
        <f>'[1]Форма.8.1'!AH122</f>
        <v>0</v>
      </c>
      <c r="AI122" s="527">
        <f>'[1]Форма.8.1'!AI122</f>
        <v>0</v>
      </c>
      <c r="AJ122" s="527">
        <f>'[1]Форма.8.1'!AJ122</f>
        <v>0</v>
      </c>
      <c r="AK122" s="528">
        <f>'[1]Форма.8.1'!AK122</f>
        <v>0</v>
      </c>
      <c r="AL122" s="528">
        <f>'[1]Форма.8.1'!AL122</f>
        <v>0</v>
      </c>
      <c r="AM122" s="528">
        <f>'[1]Форма.8.1'!AM122</f>
        <v>0</v>
      </c>
      <c r="AN122" s="528">
        <f>'[1]Форма.8.1'!AN122</f>
        <v>0</v>
      </c>
      <c r="AP122" s="473">
        <f t="shared" si="0"/>
        <v>0</v>
      </c>
      <c r="AR122" s="529"/>
      <c r="AS122" s="530"/>
    </row>
    <row r="123" spans="2:45" ht="15.75" hidden="1">
      <c r="B123" s="523" t="str">
        <f>'[1]Форма.8.1'!B123</f>
        <v>12.1.</v>
      </c>
      <c r="C123" s="523" t="str">
        <f>'[1]Форма.8.1'!C123</f>
        <v>декабрь</v>
      </c>
      <c r="D123" s="523">
        <f>'[1]Форма.8.1'!D123</f>
        <v>0</v>
      </c>
      <c r="E123" s="523">
        <f>'[1]Форма.8.1'!E123</f>
        <v>0</v>
      </c>
      <c r="F123" s="523">
        <f>'[1]Форма.8.1'!F123</f>
        <v>0</v>
      </c>
      <c r="G123" s="523">
        <f>'[1]Форма.8.1'!G123</f>
        <v>0</v>
      </c>
      <c r="H123" s="523">
        <f>'[1]Форма.8.1'!H123</f>
        <v>0</v>
      </c>
      <c r="I123" s="523">
        <f>'[1]Форма.8.1'!I123</f>
        <v>0</v>
      </c>
      <c r="J123" s="523">
        <f>'[1]Форма.8.1'!J123</f>
        <v>0</v>
      </c>
      <c r="K123" s="523">
        <f>'[1]Форма.8.1'!K123</f>
        <v>0</v>
      </c>
      <c r="L123" s="523">
        <f>'[1]Форма.8.1'!L123</f>
        <v>0</v>
      </c>
      <c r="M123" s="523">
        <f>'[1]Форма.8.1'!M123</f>
        <v>0</v>
      </c>
      <c r="N123" s="523">
        <f>'[1]Форма.8.1'!N123</f>
        <v>0</v>
      </c>
      <c r="O123" s="523">
        <f>'[1]Форма.8.1'!O123</f>
        <v>0</v>
      </c>
      <c r="P123" s="523">
        <f>'[1]Форма.8.1'!P123</f>
        <v>0</v>
      </c>
      <c r="Q123" s="524">
        <f>'[1]Форма.8.1'!Q123</f>
        <v>0</v>
      </c>
      <c r="R123" s="522"/>
      <c r="S123" s="522"/>
      <c r="T123" s="525">
        <f>'[1]Форма.8.1'!T123</f>
        <v>0</v>
      </c>
      <c r="U123" s="525">
        <f>'[1]Форма.8.1'!U123</f>
        <v>0</v>
      </c>
      <c r="V123" s="525">
        <f>'[1]Форма.8.1'!V123</f>
        <v>0</v>
      </c>
      <c r="W123" s="525">
        <f>'[1]Форма.8.1'!W123</f>
        <v>0</v>
      </c>
      <c r="X123" s="525">
        <f>'[1]Форма.8.1'!X123</f>
        <v>0</v>
      </c>
      <c r="Y123" s="525">
        <f>'[1]Форма.8.1'!Y123</f>
        <v>0</v>
      </c>
      <c r="Z123" s="525">
        <f>'[1]Форма.8.1'!Z123</f>
        <v>0</v>
      </c>
      <c r="AA123" s="525">
        <f>'[1]Форма.8.1'!AA123</f>
        <v>0</v>
      </c>
      <c r="AB123" s="526">
        <f>'[1]Форма.8.1'!AB123</f>
        <v>0</v>
      </c>
      <c r="AC123" s="525">
        <f>'[1]Форма.8.1'!AC123</f>
        <v>0</v>
      </c>
      <c r="AD123" s="525">
        <f>'[1]Форма.8.1'!AD123</f>
        <v>0</v>
      </c>
      <c r="AE123" s="526">
        <f>'[1]Форма.8.1'!AE123</f>
        <v>0</v>
      </c>
      <c r="AF123" s="522"/>
      <c r="AG123" s="522"/>
      <c r="AH123" s="527">
        <f>'[1]Форма.8.1'!AH123</f>
        <v>0</v>
      </c>
      <c r="AI123" s="527">
        <f>'[1]Форма.8.1'!AI123</f>
        <v>0</v>
      </c>
      <c r="AJ123" s="527">
        <f>'[1]Форма.8.1'!AJ123</f>
        <v>0</v>
      </c>
      <c r="AK123" s="528">
        <f>'[1]Форма.8.1'!AK123</f>
        <v>0</v>
      </c>
      <c r="AL123" s="528">
        <f>'[1]Форма.8.1'!AL123</f>
        <v>0</v>
      </c>
      <c r="AM123" s="528">
        <f>'[1]Форма.8.1'!AM123</f>
        <v>0</v>
      </c>
      <c r="AN123" s="528">
        <f>'[1]Форма.8.1'!AN123</f>
        <v>0</v>
      </c>
      <c r="AP123" s="473">
        <f aca="true" t="shared" si="3" ref="AP123:AP131">AE123*AK123</f>
        <v>0</v>
      </c>
      <c r="AR123" s="529"/>
      <c r="AS123" s="530"/>
    </row>
    <row r="124" spans="2:45" ht="15.75" hidden="1">
      <c r="B124" s="523" t="str">
        <f>'[1]Форма.8.1'!B124</f>
        <v>12.2.</v>
      </c>
      <c r="C124" s="523" t="str">
        <f>'[1]Форма.8.1'!C124</f>
        <v>декабрь</v>
      </c>
      <c r="D124" s="523">
        <f>'[1]Форма.8.1'!D124</f>
        <v>0</v>
      </c>
      <c r="E124" s="523">
        <f>'[1]Форма.8.1'!E124</f>
        <v>0</v>
      </c>
      <c r="F124" s="523">
        <f>'[1]Форма.8.1'!F124</f>
        <v>0</v>
      </c>
      <c r="G124" s="523">
        <f>'[1]Форма.8.1'!G124</f>
        <v>0</v>
      </c>
      <c r="H124" s="523">
        <f>'[1]Форма.8.1'!H124</f>
        <v>0</v>
      </c>
      <c r="I124" s="523">
        <f>'[1]Форма.8.1'!I124</f>
        <v>0</v>
      </c>
      <c r="J124" s="523">
        <f>'[1]Форма.8.1'!J124</f>
        <v>0</v>
      </c>
      <c r="K124" s="523">
        <f>'[1]Форма.8.1'!K124</f>
        <v>0</v>
      </c>
      <c r="L124" s="523">
        <f>'[1]Форма.8.1'!L124</f>
        <v>0</v>
      </c>
      <c r="M124" s="523">
        <f>'[1]Форма.8.1'!M124</f>
        <v>0</v>
      </c>
      <c r="N124" s="523">
        <f>'[1]Форма.8.1'!N124</f>
        <v>0</v>
      </c>
      <c r="O124" s="523">
        <f>'[1]Форма.8.1'!O124</f>
        <v>0</v>
      </c>
      <c r="P124" s="523">
        <f>'[1]Форма.8.1'!P124</f>
        <v>0</v>
      </c>
      <c r="Q124" s="524">
        <f>'[1]Форма.8.1'!Q124</f>
        <v>0</v>
      </c>
      <c r="R124" s="522"/>
      <c r="S124" s="522"/>
      <c r="T124" s="525">
        <f>'[1]Форма.8.1'!T124</f>
        <v>0</v>
      </c>
      <c r="U124" s="525">
        <f>'[1]Форма.8.1'!U124</f>
        <v>0</v>
      </c>
      <c r="V124" s="525">
        <f>'[1]Форма.8.1'!V124</f>
        <v>0</v>
      </c>
      <c r="W124" s="525">
        <f>'[1]Форма.8.1'!W124</f>
        <v>0</v>
      </c>
      <c r="X124" s="525">
        <f>'[1]Форма.8.1'!X124</f>
        <v>0</v>
      </c>
      <c r="Y124" s="525">
        <f>'[1]Форма.8.1'!Y124</f>
        <v>0</v>
      </c>
      <c r="Z124" s="525">
        <f>'[1]Форма.8.1'!Z124</f>
        <v>0</v>
      </c>
      <c r="AA124" s="525">
        <f>'[1]Форма.8.1'!AA124</f>
        <v>0</v>
      </c>
      <c r="AB124" s="526">
        <f>'[1]Форма.8.1'!AB124</f>
        <v>0</v>
      </c>
      <c r="AC124" s="525">
        <f>'[1]Форма.8.1'!AC124</f>
        <v>0</v>
      </c>
      <c r="AD124" s="525">
        <f>'[1]Форма.8.1'!AD124</f>
        <v>0</v>
      </c>
      <c r="AE124" s="526">
        <f>'[1]Форма.8.1'!AE124</f>
        <v>0</v>
      </c>
      <c r="AF124" s="522"/>
      <c r="AG124" s="522"/>
      <c r="AH124" s="527">
        <f>'[1]Форма.8.1'!AH124</f>
        <v>0</v>
      </c>
      <c r="AI124" s="527">
        <f>'[1]Форма.8.1'!AI124</f>
        <v>0</v>
      </c>
      <c r="AJ124" s="527">
        <f>'[1]Форма.8.1'!AJ124</f>
        <v>0</v>
      </c>
      <c r="AK124" s="528">
        <f>'[1]Форма.8.1'!AK124</f>
        <v>0</v>
      </c>
      <c r="AL124" s="528">
        <f>'[1]Форма.8.1'!AL124</f>
        <v>0</v>
      </c>
      <c r="AM124" s="528">
        <f>'[1]Форма.8.1'!AM124</f>
        <v>0</v>
      </c>
      <c r="AN124" s="528">
        <f>'[1]Форма.8.1'!AN124</f>
        <v>0</v>
      </c>
      <c r="AP124" s="473">
        <f t="shared" si="3"/>
        <v>0</v>
      </c>
      <c r="AR124" s="529"/>
      <c r="AS124" s="530"/>
    </row>
    <row r="125" spans="2:45" ht="15.75" hidden="1">
      <c r="B125" s="523" t="str">
        <f>'[1]Форма.8.1'!B125</f>
        <v>12.3.</v>
      </c>
      <c r="C125" s="523" t="str">
        <f>'[1]Форма.8.1'!C125</f>
        <v>декабрь</v>
      </c>
      <c r="D125" s="523">
        <f>'[1]Форма.8.1'!D125</f>
        <v>0</v>
      </c>
      <c r="E125" s="523">
        <f>'[1]Форма.8.1'!E125</f>
        <v>0</v>
      </c>
      <c r="F125" s="523">
        <f>'[1]Форма.8.1'!F125</f>
        <v>0</v>
      </c>
      <c r="G125" s="523">
        <f>'[1]Форма.8.1'!G125</f>
        <v>0</v>
      </c>
      <c r="H125" s="523">
        <f>'[1]Форма.8.1'!H125</f>
        <v>0</v>
      </c>
      <c r="I125" s="523">
        <f>'[1]Форма.8.1'!I125</f>
        <v>0</v>
      </c>
      <c r="J125" s="523">
        <f>'[1]Форма.8.1'!J125</f>
        <v>0</v>
      </c>
      <c r="K125" s="523">
        <f>'[1]Форма.8.1'!K125</f>
        <v>0</v>
      </c>
      <c r="L125" s="523">
        <f>'[1]Форма.8.1'!L125</f>
        <v>0</v>
      </c>
      <c r="M125" s="523">
        <f>'[1]Форма.8.1'!M125</f>
        <v>0</v>
      </c>
      <c r="N125" s="523">
        <f>'[1]Форма.8.1'!N125</f>
        <v>0</v>
      </c>
      <c r="O125" s="523">
        <f>'[1]Форма.8.1'!O125</f>
        <v>0</v>
      </c>
      <c r="P125" s="523">
        <f>'[1]Форма.8.1'!P125</f>
        <v>0</v>
      </c>
      <c r="Q125" s="524">
        <f>'[1]Форма.8.1'!Q125</f>
        <v>0</v>
      </c>
      <c r="R125" s="522"/>
      <c r="S125" s="522"/>
      <c r="T125" s="525">
        <f>'[1]Форма.8.1'!T125</f>
        <v>0</v>
      </c>
      <c r="U125" s="525">
        <f>'[1]Форма.8.1'!U125</f>
        <v>0</v>
      </c>
      <c r="V125" s="525">
        <f>'[1]Форма.8.1'!V125</f>
        <v>0</v>
      </c>
      <c r="W125" s="525">
        <f>'[1]Форма.8.1'!W125</f>
        <v>0</v>
      </c>
      <c r="X125" s="525">
        <f>'[1]Форма.8.1'!X125</f>
        <v>0</v>
      </c>
      <c r="Y125" s="525">
        <f>'[1]Форма.8.1'!Y125</f>
        <v>0</v>
      </c>
      <c r="Z125" s="525">
        <f>'[1]Форма.8.1'!Z125</f>
        <v>0</v>
      </c>
      <c r="AA125" s="525">
        <f>'[1]Форма.8.1'!AA125</f>
        <v>0</v>
      </c>
      <c r="AB125" s="526">
        <f>'[1]Форма.8.1'!AB125</f>
        <v>0</v>
      </c>
      <c r="AC125" s="525">
        <f>'[1]Форма.8.1'!AC125</f>
        <v>0</v>
      </c>
      <c r="AD125" s="525">
        <f>'[1]Форма.8.1'!AD125</f>
        <v>0</v>
      </c>
      <c r="AE125" s="526">
        <f>'[1]Форма.8.1'!AE125</f>
        <v>0</v>
      </c>
      <c r="AF125" s="522"/>
      <c r="AG125" s="522"/>
      <c r="AH125" s="527">
        <f>'[1]Форма.8.1'!AH125</f>
        <v>0</v>
      </c>
      <c r="AI125" s="527">
        <f>'[1]Форма.8.1'!AI125</f>
        <v>0</v>
      </c>
      <c r="AJ125" s="527">
        <f>'[1]Форма.8.1'!AJ125</f>
        <v>0</v>
      </c>
      <c r="AK125" s="528">
        <f>'[1]Форма.8.1'!AK125</f>
        <v>0</v>
      </c>
      <c r="AL125" s="528">
        <f>'[1]Форма.8.1'!AL125</f>
        <v>0</v>
      </c>
      <c r="AM125" s="528">
        <f>'[1]Форма.8.1'!AM125</f>
        <v>0</v>
      </c>
      <c r="AN125" s="528">
        <f>'[1]Форма.8.1'!AN125</f>
        <v>0</v>
      </c>
      <c r="AP125" s="473">
        <f t="shared" si="3"/>
        <v>0</v>
      </c>
      <c r="AR125" s="529"/>
      <c r="AS125" s="530"/>
    </row>
    <row r="126" spans="2:45" ht="15.75" hidden="1">
      <c r="B126" s="523" t="str">
        <f>'[1]Форма.8.1'!B126</f>
        <v>12.4.</v>
      </c>
      <c r="C126" s="523" t="str">
        <f>'[1]Форма.8.1'!C126</f>
        <v>декабрь</v>
      </c>
      <c r="D126" s="523">
        <f>'[1]Форма.8.1'!D126</f>
        <v>0</v>
      </c>
      <c r="E126" s="523">
        <f>'[1]Форма.8.1'!E126</f>
        <v>0</v>
      </c>
      <c r="F126" s="523">
        <f>'[1]Форма.8.1'!F126</f>
        <v>0</v>
      </c>
      <c r="G126" s="523">
        <f>'[1]Форма.8.1'!G126</f>
        <v>0</v>
      </c>
      <c r="H126" s="523">
        <f>'[1]Форма.8.1'!H126</f>
        <v>0</v>
      </c>
      <c r="I126" s="523">
        <f>'[1]Форма.8.1'!I126</f>
        <v>0</v>
      </c>
      <c r="J126" s="523">
        <f>'[1]Форма.8.1'!J126</f>
        <v>0</v>
      </c>
      <c r="K126" s="523">
        <f>'[1]Форма.8.1'!K126</f>
        <v>0</v>
      </c>
      <c r="L126" s="523">
        <f>'[1]Форма.8.1'!L126</f>
        <v>0</v>
      </c>
      <c r="M126" s="523">
        <f>'[1]Форма.8.1'!M126</f>
        <v>0</v>
      </c>
      <c r="N126" s="523">
        <f>'[1]Форма.8.1'!N126</f>
        <v>0</v>
      </c>
      <c r="O126" s="523">
        <f>'[1]Форма.8.1'!O126</f>
        <v>0</v>
      </c>
      <c r="P126" s="523">
        <f>'[1]Форма.8.1'!P126</f>
        <v>0</v>
      </c>
      <c r="Q126" s="524">
        <f>'[1]Форма.8.1'!Q126</f>
        <v>0</v>
      </c>
      <c r="R126" s="522"/>
      <c r="S126" s="522"/>
      <c r="T126" s="525">
        <f>'[1]Форма.8.1'!T126</f>
        <v>0</v>
      </c>
      <c r="U126" s="525">
        <f>'[1]Форма.8.1'!U126</f>
        <v>0</v>
      </c>
      <c r="V126" s="525">
        <f>'[1]Форма.8.1'!V126</f>
        <v>0</v>
      </c>
      <c r="W126" s="525">
        <f>'[1]Форма.8.1'!W126</f>
        <v>0</v>
      </c>
      <c r="X126" s="525">
        <f>'[1]Форма.8.1'!X126</f>
        <v>0</v>
      </c>
      <c r="Y126" s="525">
        <f>'[1]Форма.8.1'!Y126</f>
        <v>0</v>
      </c>
      <c r="Z126" s="525">
        <f>'[1]Форма.8.1'!Z126</f>
        <v>0</v>
      </c>
      <c r="AA126" s="525">
        <f>'[1]Форма.8.1'!AA126</f>
        <v>0</v>
      </c>
      <c r="AB126" s="526">
        <f>'[1]Форма.8.1'!AB126</f>
        <v>0</v>
      </c>
      <c r="AC126" s="525">
        <f>'[1]Форма.8.1'!AC126</f>
        <v>0</v>
      </c>
      <c r="AD126" s="525">
        <f>'[1]Форма.8.1'!AD126</f>
        <v>0</v>
      </c>
      <c r="AE126" s="526">
        <f>'[1]Форма.8.1'!AE126</f>
        <v>0</v>
      </c>
      <c r="AF126" s="522"/>
      <c r="AG126" s="522"/>
      <c r="AH126" s="527">
        <f>'[1]Форма.8.1'!AH126</f>
        <v>0</v>
      </c>
      <c r="AI126" s="527">
        <f>'[1]Форма.8.1'!AI126</f>
        <v>0</v>
      </c>
      <c r="AJ126" s="527">
        <f>'[1]Форма.8.1'!AJ126</f>
        <v>0</v>
      </c>
      <c r="AK126" s="528">
        <f>'[1]Форма.8.1'!AK126</f>
        <v>0</v>
      </c>
      <c r="AL126" s="528">
        <f>'[1]Форма.8.1'!AL126</f>
        <v>0</v>
      </c>
      <c r="AM126" s="528">
        <f>'[1]Форма.8.1'!AM126</f>
        <v>0</v>
      </c>
      <c r="AN126" s="528">
        <f>'[1]Форма.8.1'!AN126</f>
        <v>0</v>
      </c>
      <c r="AP126" s="473">
        <f t="shared" si="3"/>
        <v>0</v>
      </c>
      <c r="AR126" s="529"/>
      <c r="AS126" s="530"/>
    </row>
    <row r="127" spans="2:45" ht="15.75" hidden="1">
      <c r="B127" s="523" t="str">
        <f>'[1]Форма.8.1'!B127</f>
        <v>12.5.</v>
      </c>
      <c r="C127" s="523" t="str">
        <f>'[1]Форма.8.1'!C127</f>
        <v>декабрь</v>
      </c>
      <c r="D127" s="523">
        <f>'[1]Форма.8.1'!D127</f>
        <v>0</v>
      </c>
      <c r="E127" s="523">
        <f>'[1]Форма.8.1'!E127</f>
        <v>0</v>
      </c>
      <c r="F127" s="523">
        <f>'[1]Форма.8.1'!F127</f>
        <v>0</v>
      </c>
      <c r="G127" s="523">
        <f>'[1]Форма.8.1'!G127</f>
        <v>0</v>
      </c>
      <c r="H127" s="523">
        <f>'[1]Форма.8.1'!H127</f>
        <v>0</v>
      </c>
      <c r="I127" s="523">
        <f>'[1]Форма.8.1'!I127</f>
        <v>0</v>
      </c>
      <c r="J127" s="523">
        <f>'[1]Форма.8.1'!J127</f>
        <v>0</v>
      </c>
      <c r="K127" s="523">
        <f>'[1]Форма.8.1'!K127</f>
        <v>0</v>
      </c>
      <c r="L127" s="523">
        <f>'[1]Форма.8.1'!L127</f>
        <v>0</v>
      </c>
      <c r="M127" s="523">
        <f>'[1]Форма.8.1'!M127</f>
        <v>0</v>
      </c>
      <c r="N127" s="523">
        <f>'[1]Форма.8.1'!N127</f>
        <v>0</v>
      </c>
      <c r="O127" s="523">
        <f>'[1]Форма.8.1'!O127</f>
        <v>0</v>
      </c>
      <c r="P127" s="523">
        <f>'[1]Форма.8.1'!P127</f>
        <v>0</v>
      </c>
      <c r="Q127" s="524">
        <f>'[1]Форма.8.1'!Q127</f>
        <v>0</v>
      </c>
      <c r="R127" s="522"/>
      <c r="S127" s="522"/>
      <c r="T127" s="525">
        <f>'[1]Форма.8.1'!T127</f>
        <v>0</v>
      </c>
      <c r="U127" s="525">
        <f>'[1]Форма.8.1'!U127</f>
        <v>0</v>
      </c>
      <c r="V127" s="525">
        <f>'[1]Форма.8.1'!V127</f>
        <v>0</v>
      </c>
      <c r="W127" s="525">
        <f>'[1]Форма.8.1'!W127</f>
        <v>0</v>
      </c>
      <c r="X127" s="525">
        <f>'[1]Форма.8.1'!X127</f>
        <v>0</v>
      </c>
      <c r="Y127" s="525">
        <f>'[1]Форма.8.1'!Y127</f>
        <v>0</v>
      </c>
      <c r="Z127" s="525">
        <f>'[1]Форма.8.1'!Z127</f>
        <v>0</v>
      </c>
      <c r="AA127" s="525">
        <f>'[1]Форма.8.1'!AA127</f>
        <v>0</v>
      </c>
      <c r="AB127" s="526">
        <f>'[1]Форма.8.1'!AB127</f>
        <v>0</v>
      </c>
      <c r="AC127" s="525">
        <f>'[1]Форма.8.1'!AC127</f>
        <v>0</v>
      </c>
      <c r="AD127" s="525">
        <f>'[1]Форма.8.1'!AD127</f>
        <v>0</v>
      </c>
      <c r="AE127" s="526">
        <f>'[1]Форма.8.1'!AE127</f>
        <v>0</v>
      </c>
      <c r="AF127" s="522"/>
      <c r="AG127" s="522"/>
      <c r="AH127" s="527">
        <f>'[1]Форма.8.1'!AH127</f>
        <v>0</v>
      </c>
      <c r="AI127" s="527">
        <f>'[1]Форма.8.1'!AI127</f>
        <v>0</v>
      </c>
      <c r="AJ127" s="527">
        <f>'[1]Форма.8.1'!AJ127</f>
        <v>0</v>
      </c>
      <c r="AK127" s="528">
        <f>'[1]Форма.8.1'!AK127</f>
        <v>0</v>
      </c>
      <c r="AL127" s="528">
        <f>'[1]Форма.8.1'!AL127</f>
        <v>0</v>
      </c>
      <c r="AM127" s="528">
        <f>'[1]Форма.8.1'!AM127</f>
        <v>0</v>
      </c>
      <c r="AN127" s="528">
        <f>'[1]Форма.8.1'!AN127</f>
        <v>0</v>
      </c>
      <c r="AP127" s="473">
        <f t="shared" si="3"/>
        <v>0</v>
      </c>
      <c r="AR127" s="529"/>
      <c r="AS127" s="530"/>
    </row>
    <row r="128" spans="2:45" ht="15.75" hidden="1">
      <c r="B128" s="523" t="str">
        <f>'[1]Форма.8.1'!B128</f>
        <v>12.6.</v>
      </c>
      <c r="C128" s="523" t="str">
        <f>'[1]Форма.8.1'!C128</f>
        <v>декабрь</v>
      </c>
      <c r="D128" s="523">
        <f>'[1]Форма.8.1'!D128</f>
        <v>0</v>
      </c>
      <c r="E128" s="523">
        <f>'[1]Форма.8.1'!E128</f>
        <v>0</v>
      </c>
      <c r="F128" s="523">
        <f>'[1]Форма.8.1'!F128</f>
        <v>0</v>
      </c>
      <c r="G128" s="523">
        <f>'[1]Форма.8.1'!G128</f>
        <v>0</v>
      </c>
      <c r="H128" s="523">
        <f>'[1]Форма.8.1'!H128</f>
        <v>0</v>
      </c>
      <c r="I128" s="523">
        <f>'[1]Форма.8.1'!I128</f>
        <v>0</v>
      </c>
      <c r="J128" s="523">
        <f>'[1]Форма.8.1'!J128</f>
        <v>0</v>
      </c>
      <c r="K128" s="523">
        <f>'[1]Форма.8.1'!K128</f>
        <v>0</v>
      </c>
      <c r="L128" s="523">
        <f>'[1]Форма.8.1'!L128</f>
        <v>0</v>
      </c>
      <c r="M128" s="523">
        <f>'[1]Форма.8.1'!M128</f>
        <v>0</v>
      </c>
      <c r="N128" s="523">
        <f>'[1]Форма.8.1'!N128</f>
        <v>0</v>
      </c>
      <c r="O128" s="523">
        <f>'[1]Форма.8.1'!O128</f>
        <v>0</v>
      </c>
      <c r="P128" s="523">
        <f>'[1]Форма.8.1'!P128</f>
        <v>0</v>
      </c>
      <c r="Q128" s="524">
        <f>'[1]Форма.8.1'!Q128</f>
        <v>0</v>
      </c>
      <c r="R128" s="522"/>
      <c r="S128" s="522"/>
      <c r="T128" s="525">
        <f>'[1]Форма.8.1'!T128</f>
        <v>0</v>
      </c>
      <c r="U128" s="525">
        <f>'[1]Форма.8.1'!U128</f>
        <v>0</v>
      </c>
      <c r="V128" s="525">
        <f>'[1]Форма.8.1'!V128</f>
        <v>0</v>
      </c>
      <c r="W128" s="525">
        <f>'[1]Форма.8.1'!W128</f>
        <v>0</v>
      </c>
      <c r="X128" s="525">
        <f>'[1]Форма.8.1'!X128</f>
        <v>0</v>
      </c>
      <c r="Y128" s="525">
        <f>'[1]Форма.8.1'!Y128</f>
        <v>0</v>
      </c>
      <c r="Z128" s="525">
        <f>'[1]Форма.8.1'!Z128</f>
        <v>0</v>
      </c>
      <c r="AA128" s="525">
        <f>'[1]Форма.8.1'!AA128</f>
        <v>0</v>
      </c>
      <c r="AB128" s="526">
        <f>'[1]Форма.8.1'!AB128</f>
        <v>0</v>
      </c>
      <c r="AC128" s="525">
        <f>'[1]Форма.8.1'!AC128</f>
        <v>0</v>
      </c>
      <c r="AD128" s="525">
        <f>'[1]Форма.8.1'!AD128</f>
        <v>0</v>
      </c>
      <c r="AE128" s="526">
        <f>'[1]Форма.8.1'!AE128</f>
        <v>0</v>
      </c>
      <c r="AF128" s="522"/>
      <c r="AG128" s="522"/>
      <c r="AH128" s="527">
        <f>'[1]Форма.8.1'!AH128</f>
        <v>0</v>
      </c>
      <c r="AI128" s="527">
        <f>'[1]Форма.8.1'!AI128</f>
        <v>0</v>
      </c>
      <c r="AJ128" s="527">
        <f>'[1]Форма.8.1'!AJ128</f>
        <v>0</v>
      </c>
      <c r="AK128" s="528">
        <f>'[1]Форма.8.1'!AK128</f>
        <v>0</v>
      </c>
      <c r="AL128" s="528">
        <f>'[1]Форма.8.1'!AL128</f>
        <v>0</v>
      </c>
      <c r="AM128" s="528">
        <f>'[1]Форма.8.1'!AM128</f>
        <v>0</v>
      </c>
      <c r="AN128" s="528">
        <f>'[1]Форма.8.1'!AN128</f>
        <v>0</v>
      </c>
      <c r="AP128" s="473">
        <f t="shared" si="3"/>
        <v>0</v>
      </c>
      <c r="AR128" s="529"/>
      <c r="AS128" s="530"/>
    </row>
    <row r="129" spans="2:45" ht="15.75" hidden="1">
      <c r="B129" s="523" t="str">
        <f>'[1]Форма.8.1'!B129</f>
        <v>12.7.</v>
      </c>
      <c r="C129" s="523" t="str">
        <f>'[1]Форма.8.1'!C129</f>
        <v>декабрь</v>
      </c>
      <c r="D129" s="523">
        <f>'[1]Форма.8.1'!D129</f>
        <v>0</v>
      </c>
      <c r="E129" s="523">
        <f>'[1]Форма.8.1'!E129</f>
        <v>0</v>
      </c>
      <c r="F129" s="523">
        <f>'[1]Форма.8.1'!F129</f>
        <v>0</v>
      </c>
      <c r="G129" s="523">
        <f>'[1]Форма.8.1'!G129</f>
        <v>0</v>
      </c>
      <c r="H129" s="523">
        <f>'[1]Форма.8.1'!H129</f>
        <v>0</v>
      </c>
      <c r="I129" s="523">
        <f>'[1]Форма.8.1'!I129</f>
        <v>0</v>
      </c>
      <c r="J129" s="523">
        <f>'[1]Форма.8.1'!J129</f>
        <v>0</v>
      </c>
      <c r="K129" s="523">
        <f>'[1]Форма.8.1'!K129</f>
        <v>0</v>
      </c>
      <c r="L129" s="523">
        <f>'[1]Форма.8.1'!L129</f>
        <v>0</v>
      </c>
      <c r="M129" s="523">
        <f>'[1]Форма.8.1'!M129</f>
        <v>0</v>
      </c>
      <c r="N129" s="523">
        <f>'[1]Форма.8.1'!N129</f>
        <v>0</v>
      </c>
      <c r="O129" s="523">
        <f>'[1]Форма.8.1'!O129</f>
        <v>0</v>
      </c>
      <c r="P129" s="523">
        <f>'[1]Форма.8.1'!P129</f>
        <v>0</v>
      </c>
      <c r="Q129" s="524">
        <f>'[1]Форма.8.1'!Q129</f>
        <v>0</v>
      </c>
      <c r="R129" s="522"/>
      <c r="S129" s="522"/>
      <c r="T129" s="525">
        <f>'[1]Форма.8.1'!T129</f>
        <v>0</v>
      </c>
      <c r="U129" s="525">
        <f>'[1]Форма.8.1'!U129</f>
        <v>0</v>
      </c>
      <c r="V129" s="525">
        <f>'[1]Форма.8.1'!V129</f>
        <v>0</v>
      </c>
      <c r="W129" s="525">
        <f>'[1]Форма.8.1'!W129</f>
        <v>0</v>
      </c>
      <c r="X129" s="525">
        <f>'[1]Форма.8.1'!X129</f>
        <v>0</v>
      </c>
      <c r="Y129" s="525">
        <f>'[1]Форма.8.1'!Y129</f>
        <v>0</v>
      </c>
      <c r="Z129" s="525">
        <f>'[1]Форма.8.1'!Z129</f>
        <v>0</v>
      </c>
      <c r="AA129" s="525">
        <f>'[1]Форма.8.1'!AA129</f>
        <v>0</v>
      </c>
      <c r="AB129" s="526">
        <f>'[1]Форма.8.1'!AB129</f>
        <v>0</v>
      </c>
      <c r="AC129" s="525">
        <f>'[1]Форма.8.1'!AC129</f>
        <v>0</v>
      </c>
      <c r="AD129" s="525">
        <f>'[1]Форма.8.1'!AD129</f>
        <v>0</v>
      </c>
      <c r="AE129" s="526">
        <f>'[1]Форма.8.1'!AE129</f>
        <v>0</v>
      </c>
      <c r="AF129" s="522"/>
      <c r="AG129" s="522"/>
      <c r="AH129" s="527">
        <f>'[1]Форма.8.1'!AH129</f>
        <v>0</v>
      </c>
      <c r="AI129" s="527">
        <f>'[1]Форма.8.1'!AI129</f>
        <v>0</v>
      </c>
      <c r="AJ129" s="527">
        <f>'[1]Форма.8.1'!AJ129</f>
        <v>0</v>
      </c>
      <c r="AK129" s="528">
        <f>'[1]Форма.8.1'!AK129</f>
        <v>0</v>
      </c>
      <c r="AL129" s="528">
        <f>'[1]Форма.8.1'!AL129</f>
        <v>0</v>
      </c>
      <c r="AM129" s="528">
        <f>'[1]Форма.8.1'!AM129</f>
        <v>0</v>
      </c>
      <c r="AN129" s="528">
        <f>'[1]Форма.8.1'!AN129</f>
        <v>0</v>
      </c>
      <c r="AP129" s="473">
        <f t="shared" si="3"/>
        <v>0</v>
      </c>
      <c r="AR129" s="529"/>
      <c r="AS129" s="530"/>
    </row>
    <row r="130" spans="2:45" ht="15.75" hidden="1">
      <c r="B130" s="523" t="str">
        <f>'[1]Форма.8.1'!B130</f>
        <v>12.8.</v>
      </c>
      <c r="C130" s="523" t="str">
        <f>'[1]Форма.8.1'!C130</f>
        <v>декабрь</v>
      </c>
      <c r="D130" s="523">
        <f>'[1]Форма.8.1'!D130</f>
        <v>0</v>
      </c>
      <c r="E130" s="523">
        <f>'[1]Форма.8.1'!E130</f>
        <v>0</v>
      </c>
      <c r="F130" s="523">
        <f>'[1]Форма.8.1'!F130</f>
        <v>0</v>
      </c>
      <c r="G130" s="523">
        <f>'[1]Форма.8.1'!G130</f>
        <v>0</v>
      </c>
      <c r="H130" s="523">
        <f>'[1]Форма.8.1'!H130</f>
        <v>0</v>
      </c>
      <c r="I130" s="523">
        <f>'[1]Форма.8.1'!I130</f>
        <v>0</v>
      </c>
      <c r="J130" s="523">
        <f>'[1]Форма.8.1'!J130</f>
        <v>0</v>
      </c>
      <c r="K130" s="523">
        <f>'[1]Форма.8.1'!K130</f>
        <v>0</v>
      </c>
      <c r="L130" s="523">
        <f>'[1]Форма.8.1'!L130</f>
        <v>0</v>
      </c>
      <c r="M130" s="523">
        <f>'[1]Форма.8.1'!M130</f>
        <v>0</v>
      </c>
      <c r="N130" s="523">
        <f>'[1]Форма.8.1'!N130</f>
        <v>0</v>
      </c>
      <c r="O130" s="523">
        <f>'[1]Форма.8.1'!O130</f>
        <v>0</v>
      </c>
      <c r="P130" s="523">
        <f>'[1]Форма.8.1'!P130</f>
        <v>0</v>
      </c>
      <c r="Q130" s="524">
        <f>'[1]Форма.8.1'!Q130</f>
        <v>0</v>
      </c>
      <c r="R130" s="522"/>
      <c r="S130" s="522"/>
      <c r="T130" s="525">
        <f>'[1]Форма.8.1'!T130</f>
        <v>0</v>
      </c>
      <c r="U130" s="525">
        <f>'[1]Форма.8.1'!U130</f>
        <v>0</v>
      </c>
      <c r="V130" s="525">
        <f>'[1]Форма.8.1'!V130</f>
        <v>0</v>
      </c>
      <c r="W130" s="525">
        <f>'[1]Форма.8.1'!W130</f>
        <v>0</v>
      </c>
      <c r="X130" s="525">
        <f>'[1]Форма.8.1'!X130</f>
        <v>0</v>
      </c>
      <c r="Y130" s="525">
        <f>'[1]Форма.8.1'!Y130</f>
        <v>0</v>
      </c>
      <c r="Z130" s="525">
        <f>'[1]Форма.8.1'!Z130</f>
        <v>0</v>
      </c>
      <c r="AA130" s="525">
        <f>'[1]Форма.8.1'!AA130</f>
        <v>0</v>
      </c>
      <c r="AB130" s="526">
        <f>'[1]Форма.8.1'!AB130</f>
        <v>0</v>
      </c>
      <c r="AC130" s="525">
        <f>'[1]Форма.8.1'!AC130</f>
        <v>0</v>
      </c>
      <c r="AD130" s="525">
        <f>'[1]Форма.8.1'!AD130</f>
        <v>0</v>
      </c>
      <c r="AE130" s="526">
        <f>'[1]Форма.8.1'!AE130</f>
        <v>0</v>
      </c>
      <c r="AF130" s="522"/>
      <c r="AG130" s="522"/>
      <c r="AH130" s="527">
        <f>'[1]Форма.8.1'!AH130</f>
        <v>0</v>
      </c>
      <c r="AI130" s="527">
        <f>'[1]Форма.8.1'!AI130</f>
        <v>0</v>
      </c>
      <c r="AJ130" s="527">
        <f>'[1]Форма.8.1'!AJ130</f>
        <v>0</v>
      </c>
      <c r="AK130" s="528">
        <f>'[1]Форма.8.1'!AK130</f>
        <v>0</v>
      </c>
      <c r="AL130" s="528">
        <f>'[1]Форма.8.1'!AL130</f>
        <v>0</v>
      </c>
      <c r="AM130" s="528">
        <f>'[1]Форма.8.1'!AM130</f>
        <v>0</v>
      </c>
      <c r="AN130" s="528">
        <f>'[1]Форма.8.1'!AN130</f>
        <v>0</v>
      </c>
      <c r="AP130" s="473">
        <f t="shared" si="3"/>
        <v>0</v>
      </c>
      <c r="AR130" s="529">
        <f>'[1]Форма.8.1'!AR130</f>
        <v>0</v>
      </c>
      <c r="AS130" s="530">
        <f>'[1]Форма.8.1'!AS140</f>
        <v>0</v>
      </c>
    </row>
    <row r="131" spans="2:45" ht="15.75" hidden="1">
      <c r="B131" s="523" t="str">
        <f>'[1]Форма.8.1'!B131</f>
        <v>12.9.</v>
      </c>
      <c r="C131" s="523" t="str">
        <f>'[1]Форма.8.1'!C131</f>
        <v>декабрь</v>
      </c>
      <c r="D131" s="523">
        <f>'[1]Форма.8.1'!D131</f>
        <v>0</v>
      </c>
      <c r="E131" s="523">
        <f>'[1]Форма.8.1'!E131</f>
        <v>0</v>
      </c>
      <c r="F131" s="523">
        <f>'[1]Форма.8.1'!F131</f>
        <v>0</v>
      </c>
      <c r="G131" s="523">
        <f>'[1]Форма.8.1'!G131</f>
        <v>0</v>
      </c>
      <c r="H131" s="523">
        <f>'[1]Форма.8.1'!H131</f>
        <v>0</v>
      </c>
      <c r="I131" s="523">
        <f>'[1]Форма.8.1'!I131</f>
        <v>0</v>
      </c>
      <c r="J131" s="523">
        <f>'[1]Форма.8.1'!J131</f>
        <v>0</v>
      </c>
      <c r="K131" s="523">
        <f>'[1]Форма.8.1'!K131</f>
        <v>0</v>
      </c>
      <c r="L131" s="523">
        <f>'[1]Форма.8.1'!L131</f>
        <v>0</v>
      </c>
      <c r="M131" s="523">
        <f>'[1]Форма.8.1'!M131</f>
        <v>0</v>
      </c>
      <c r="N131" s="523">
        <f>'[1]Форма.8.1'!N131</f>
        <v>0</v>
      </c>
      <c r="O131" s="523">
        <f>'[1]Форма.8.1'!O131</f>
        <v>0</v>
      </c>
      <c r="P131" s="523">
        <f>'[1]Форма.8.1'!P131</f>
        <v>0</v>
      </c>
      <c r="Q131" s="524">
        <f>'[1]Форма.8.1'!Q131</f>
        <v>0</v>
      </c>
      <c r="R131" s="522"/>
      <c r="S131" s="522"/>
      <c r="T131" s="525">
        <f>'[1]Форма.8.1'!T131</f>
        <v>0</v>
      </c>
      <c r="U131" s="525">
        <f>'[1]Форма.8.1'!U131</f>
        <v>0</v>
      </c>
      <c r="V131" s="525">
        <f>'[1]Форма.8.1'!V131</f>
        <v>0</v>
      </c>
      <c r="W131" s="525">
        <f>'[1]Форма.8.1'!W131</f>
        <v>0</v>
      </c>
      <c r="X131" s="525">
        <f>'[1]Форма.8.1'!X131</f>
        <v>0</v>
      </c>
      <c r="Y131" s="525">
        <f>'[1]Форма.8.1'!Y131</f>
        <v>0</v>
      </c>
      <c r="Z131" s="525">
        <f>'[1]Форма.8.1'!Z131</f>
        <v>0</v>
      </c>
      <c r="AA131" s="525">
        <f>'[1]Форма.8.1'!AA131</f>
        <v>0</v>
      </c>
      <c r="AB131" s="526">
        <f>'[1]Форма.8.1'!AB131</f>
        <v>0</v>
      </c>
      <c r="AC131" s="525">
        <f>'[1]Форма.8.1'!AC131</f>
        <v>0</v>
      </c>
      <c r="AD131" s="525">
        <f>'[1]Форма.8.1'!AD131</f>
        <v>0</v>
      </c>
      <c r="AE131" s="526">
        <f>'[1]Форма.8.1'!AE131</f>
        <v>0</v>
      </c>
      <c r="AF131" s="522"/>
      <c r="AG131" s="522"/>
      <c r="AH131" s="527">
        <f>'[1]Форма.8.1'!AH131</f>
        <v>0</v>
      </c>
      <c r="AI131" s="527">
        <f>'[1]Форма.8.1'!AI131</f>
        <v>0</v>
      </c>
      <c r="AJ131" s="527">
        <f>'[1]Форма.8.1'!AJ131</f>
        <v>0</v>
      </c>
      <c r="AK131" s="528">
        <f>'[1]Форма.8.1'!AK131</f>
        <v>0</v>
      </c>
      <c r="AL131" s="528">
        <f>'[1]Форма.8.1'!AL131</f>
        <v>0</v>
      </c>
      <c r="AM131" s="528">
        <f>'[1]Форма.8.1'!AM131</f>
        <v>0</v>
      </c>
      <c r="AN131" s="528">
        <f>'[1]Форма.8.1'!AN131</f>
        <v>0</v>
      </c>
      <c r="AP131" s="473">
        <f t="shared" si="3"/>
        <v>0</v>
      </c>
      <c r="AR131" s="529">
        <f>'[1]Форма.8.1'!AR131</f>
        <v>0</v>
      </c>
      <c r="AS131" s="530">
        <f>'[1]Форма.8.1'!AS141</f>
        <v>0</v>
      </c>
    </row>
    <row r="132" spans="37:42" s="364" customFormat="1" ht="5.25">
      <c r="AK132" s="516"/>
      <c r="AP132" s="516"/>
    </row>
    <row r="133" ht="15">
      <c r="AK133" s="472"/>
    </row>
    <row r="134" spans="12:37" ht="15">
      <c r="L134" s="7"/>
      <c r="AK134" s="472"/>
    </row>
    <row r="135" spans="2:40" ht="15.75" customHeight="1">
      <c r="B135" s="670" t="str">
        <f>Содержание!$C$21</f>
        <v>Директор </v>
      </c>
      <c r="C135" s="670"/>
      <c r="I135" s="22" t="s">
        <v>66</v>
      </c>
      <c r="L135" s="25"/>
      <c r="M135" s="7" t="str">
        <f>Содержание!$G$21</f>
        <v>А.А. Фролов</v>
      </c>
      <c r="Z135" s="22" t="s">
        <v>66</v>
      </c>
      <c r="AC135" s="25"/>
      <c r="AD135" s="7" t="str">
        <f>Содержание!$G$21</f>
        <v>А.А. Фролов</v>
      </c>
      <c r="AJ135" s="22"/>
      <c r="AL135" s="22" t="s">
        <v>66</v>
      </c>
      <c r="AM135" s="25"/>
      <c r="AN135" s="7" t="str">
        <f>Содержание!$G$21</f>
        <v>А.А. Фролов</v>
      </c>
    </row>
    <row r="136" spans="3:40" ht="15">
      <c r="C136" s="517" t="s">
        <v>5</v>
      </c>
      <c r="I136" s="22" t="s">
        <v>6</v>
      </c>
      <c r="M136" s="25" t="s">
        <v>15</v>
      </c>
      <c r="Z136" s="22" t="s">
        <v>6</v>
      </c>
      <c r="AD136" s="25" t="s">
        <v>15</v>
      </c>
      <c r="AJ136" s="22"/>
      <c r="AL136" s="22" t="s">
        <v>6</v>
      </c>
      <c r="AN136" s="25" t="s">
        <v>15</v>
      </c>
    </row>
    <row r="137" spans="37:42" s="364" customFormat="1" ht="5.25">
      <c r="AK137" s="518"/>
      <c r="AP137" s="469"/>
    </row>
    <row r="138" ht="15">
      <c r="AK138" s="471"/>
    </row>
    <row r="139" ht="15">
      <c r="AK139" s="471"/>
    </row>
    <row r="140" ht="15">
      <c r="AK140" s="471"/>
    </row>
    <row r="141" ht="15">
      <c r="AK141" s="471"/>
    </row>
    <row r="142" ht="15">
      <c r="AK142" s="471"/>
    </row>
    <row r="143" ht="15">
      <c r="AK143" s="471"/>
    </row>
    <row r="144" ht="15">
      <c r="AK144" s="471"/>
    </row>
    <row r="145" ht="15">
      <c r="AK145" s="471"/>
    </row>
    <row r="146" ht="15">
      <c r="AK146" s="471"/>
    </row>
    <row r="147" ht="15">
      <c r="AK147" s="471"/>
    </row>
    <row r="148" ht="15">
      <c r="AK148" s="471"/>
    </row>
    <row r="149" ht="15">
      <c r="AK149" s="471"/>
    </row>
    <row r="150" ht="15">
      <c r="AK150" s="471"/>
    </row>
    <row r="151" ht="15">
      <c r="AK151" s="471"/>
    </row>
    <row r="152" ht="15">
      <c r="AK152" s="471"/>
    </row>
    <row r="153" ht="15">
      <c r="AK153" s="471"/>
    </row>
  </sheetData>
  <sheetProtection password="CA0A" sheet="1" formatCells="0" formatColumns="0" formatRows="0"/>
  <mergeCells count="39">
    <mergeCell ref="AR6:AR9"/>
    <mergeCell ref="AS6:AS9"/>
    <mergeCell ref="AR4:AS4"/>
    <mergeCell ref="B6:B9"/>
    <mergeCell ref="C6:C9"/>
    <mergeCell ref="D6:D9"/>
    <mergeCell ref="E6:E9"/>
    <mergeCell ref="F6:F9"/>
    <mergeCell ref="G6:G9"/>
    <mergeCell ref="H6:H9"/>
    <mergeCell ref="J6:Q6"/>
    <mergeCell ref="T6:AE6"/>
    <mergeCell ref="AH6:AH9"/>
    <mergeCell ref="AI6:AI9"/>
    <mergeCell ref="AC7:AC9"/>
    <mergeCell ref="AD7:AD9"/>
    <mergeCell ref="AE7:AE9"/>
    <mergeCell ref="J8:K8"/>
    <mergeCell ref="Z8:Z9"/>
    <mergeCell ref="AJ6:AJ9"/>
    <mergeCell ref="AK6:AK9"/>
    <mergeCell ref="AL6:AL9"/>
    <mergeCell ref="AM6:AM9"/>
    <mergeCell ref="AN6:AN9"/>
    <mergeCell ref="J7:N7"/>
    <mergeCell ref="O7:O9"/>
    <mergeCell ref="P7:P9"/>
    <mergeCell ref="Q7:Q9"/>
    <mergeCell ref="T7:AB7"/>
    <mergeCell ref="B135:C135"/>
    <mergeCell ref="AA8:AA9"/>
    <mergeCell ref="AB8:AB9"/>
    <mergeCell ref="L8:M8"/>
    <mergeCell ref="N8:N9"/>
    <mergeCell ref="T8:U8"/>
    <mergeCell ref="V8:W8"/>
    <mergeCell ref="X8:X9"/>
    <mergeCell ref="Y8:Y9"/>
    <mergeCell ref="I6:I9"/>
  </mergeCells>
  <printOptions horizontalCentered="1"/>
  <pageMargins left="0.1968503937007874" right="0.15748031496062992" top="0.31496062992125984" bottom="0.31496062992125984" header="0.15748031496062992" footer="0.1968503937007874"/>
  <pageSetup fitToWidth="3" horizontalDpi="600" verticalDpi="600" orientation="landscape" paperSize="9" scale="85" r:id="rId1"/>
  <headerFooter>
    <oddHeader>&amp;R&amp;8&amp;P</oddHeader>
    <oddFooter>&amp;L&amp;8&amp;Z    &amp;F    &amp;A</oddFooter>
  </headerFooter>
  <colBreaks count="2" manualBreakCount="2">
    <brk id="18" max="65535" man="1"/>
    <brk id="3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F21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5" sqref="D15"/>
    </sheetView>
  </sheetViews>
  <sheetFormatPr defaultColWidth="9.00390625" defaultRowHeight="15.75"/>
  <cols>
    <col min="1" max="1" width="0.875" style="381" customWidth="1"/>
    <col min="2" max="2" width="5.375" style="393" customWidth="1"/>
    <col min="3" max="3" width="34.00390625" style="393" customWidth="1"/>
    <col min="4" max="4" width="29.00390625" style="393" customWidth="1"/>
    <col min="5" max="5" width="0.875" style="381" customWidth="1"/>
    <col min="6" max="6" width="44.125" style="383" customWidth="1"/>
    <col min="7" max="16384" width="9.00390625" style="382" customWidth="1"/>
  </cols>
  <sheetData>
    <row r="1" spans="2:4" s="381" customFormat="1" ht="5.25">
      <c r="B1" s="386"/>
      <c r="C1" s="386"/>
      <c r="D1" s="386"/>
    </row>
    <row r="2" spans="2:4" ht="15.75">
      <c r="B2" s="682" t="s">
        <v>368</v>
      </c>
      <c r="C2" s="682"/>
      <c r="D2" s="682"/>
    </row>
    <row r="3" spans="2:4" ht="15.75">
      <c r="B3" s="682"/>
      <c r="C3" s="682"/>
      <c r="D3" s="682"/>
    </row>
    <row r="4" spans="2:4" ht="15.75">
      <c r="B4" s="682"/>
      <c r="C4" s="682"/>
      <c r="D4" s="682"/>
    </row>
    <row r="5" spans="2:4" ht="15.75">
      <c r="B5" s="682"/>
      <c r="C5" s="682"/>
      <c r="D5" s="682"/>
    </row>
    <row r="6" spans="2:4" ht="15.75">
      <c r="B6" s="395"/>
      <c r="C6" s="464" t="str">
        <f>" за "&amp;Содержание!I5</f>
        <v> за 2014</v>
      </c>
      <c r="D6" s="465" t="s">
        <v>367</v>
      </c>
    </row>
    <row r="7" spans="2:6" s="381" customFormat="1" ht="16.5">
      <c r="B7" s="394"/>
      <c r="F7" s="383"/>
    </row>
    <row r="8" spans="2:4" ht="16.5">
      <c r="B8" s="683" t="str">
        <f>Содержание!C5</f>
        <v>ООО "ИнвестГрадСтрой"</v>
      </c>
      <c r="C8" s="683"/>
      <c r="D8" s="683"/>
    </row>
    <row r="9" spans="2:4" ht="15.75">
      <c r="B9" s="684" t="s">
        <v>354</v>
      </c>
      <c r="C9" s="684"/>
      <c r="D9" s="684"/>
    </row>
    <row r="12" spans="2:4" ht="15.75">
      <c r="B12" s="387" t="s">
        <v>355</v>
      </c>
      <c r="C12" s="387" t="s">
        <v>356</v>
      </c>
      <c r="D12" s="387" t="s">
        <v>357</v>
      </c>
    </row>
    <row r="13" spans="2:6" ht="140.25">
      <c r="B13" s="388">
        <v>1</v>
      </c>
      <c r="C13" s="389" t="s">
        <v>358</v>
      </c>
      <c r="D13" s="463">
        <f>'[1]Форма 8.3'!$D$13</f>
        <v>32</v>
      </c>
      <c r="F13" s="385" t="s">
        <v>359</v>
      </c>
    </row>
    <row r="14" spans="2:6" ht="140.25">
      <c r="B14" s="390" t="s">
        <v>360</v>
      </c>
      <c r="C14" s="389" t="s">
        <v>361</v>
      </c>
      <c r="D14" s="463">
        <f>'[1]Форма 8.3'!$D$14</f>
        <v>27</v>
      </c>
      <c r="F14" s="385" t="s">
        <v>359</v>
      </c>
    </row>
    <row r="15" spans="2:6" ht="38.25" customHeight="1">
      <c r="B15" s="388">
        <v>2</v>
      </c>
      <c r="C15" s="389" t="s">
        <v>362</v>
      </c>
      <c r="D15" s="463">
        <f>'[1]Форма 8.3'!$D$15</f>
        <v>35</v>
      </c>
      <c r="F15" s="385" t="s">
        <v>359</v>
      </c>
    </row>
    <row r="16" spans="2:6" ht="25.5" customHeight="1">
      <c r="B16" s="388">
        <v>3</v>
      </c>
      <c r="C16" s="391" t="s">
        <v>363</v>
      </c>
      <c r="D16" s="468">
        <f>SUM('Форма.8.1'!AP12:AP131)/'Форма 8.3'!D13</f>
        <v>3.296875</v>
      </c>
      <c r="F16" s="385" t="s">
        <v>364</v>
      </c>
    </row>
    <row r="17" spans="2:6" ht="26.25" customHeight="1">
      <c r="B17" s="388">
        <v>4</v>
      </c>
      <c r="C17" s="392" t="s">
        <v>365</v>
      </c>
      <c r="D17" s="468">
        <f>SUM('Форма.8.1'!AE12:AE131)/'Форма 8.3'!D13</f>
        <v>1.34375</v>
      </c>
      <c r="F17" s="385" t="s">
        <v>366</v>
      </c>
    </row>
    <row r="18" ht="15.75">
      <c r="F18" s="384"/>
    </row>
    <row r="19" spans="2:6" ht="15.75">
      <c r="B19" s="393" t="str">
        <f>Содержание!C21&amp;" "&amp;Содержание!F21</f>
        <v>Директор  ___________________</v>
      </c>
      <c r="D19" s="397" t="str">
        <f>Содержание!G21</f>
        <v>А.А. Фролов</v>
      </c>
      <c r="F19" s="384"/>
    </row>
    <row r="20" spans="3:4" ht="15.75">
      <c r="C20" s="396" t="str">
        <f>Содержание!C22</f>
        <v>(должность)</v>
      </c>
      <c r="D20" s="398" t="str">
        <f>Содержание!G22</f>
        <v>(Ф.И.О.)</v>
      </c>
    </row>
    <row r="21" spans="2:4" s="381" customFormat="1" ht="5.25">
      <c r="B21" s="386"/>
      <c r="C21" s="386"/>
      <c r="D21" s="386"/>
    </row>
  </sheetData>
  <sheetProtection password="CA0A" sheet="1" formatCells="0" formatColumns="0" formatRows="0"/>
  <mergeCells count="3">
    <mergeCell ref="B2:D5"/>
    <mergeCell ref="B8:D8"/>
    <mergeCell ref="B9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&amp;R&amp;8&amp;P</oddHeader>
    <oddFooter>&amp;L&amp;8&amp;Z    &amp;F   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I16"/>
  <sheetViews>
    <sheetView tabSelected="1" zoomScalePageLayoutView="0" workbookViewId="0" topLeftCell="A1">
      <selection activeCell="H9" sqref="H9"/>
    </sheetView>
  </sheetViews>
  <sheetFormatPr defaultColWidth="9.00390625" defaultRowHeight="15.75"/>
  <cols>
    <col min="1" max="1" width="1.00390625" style="393" customWidth="1"/>
    <col min="2" max="2" width="32.50390625" style="393" customWidth="1"/>
    <col min="3" max="3" width="20.625" style="393" customWidth="1"/>
    <col min="4" max="8" width="9.00390625" style="393" customWidth="1"/>
    <col min="9" max="9" width="0.875" style="386" customWidth="1"/>
    <col min="10" max="16384" width="9.00390625" style="393" customWidth="1"/>
  </cols>
  <sheetData>
    <row r="1" s="386" customFormat="1" ht="5.25"/>
    <row r="2" spans="2:9" s="400" customFormat="1" ht="15.75">
      <c r="B2" s="399" t="str">
        <f>"Фактические и плановые значения показателей надежности и качества услуг за "&amp;Содержание!I5&amp;" год"</f>
        <v>Фактические и плановые значения показателей надежности и качества услуг за 2014 год</v>
      </c>
      <c r="C2" s="399"/>
      <c r="D2" s="399"/>
      <c r="E2" s="399"/>
      <c r="F2" s="399"/>
      <c r="G2" s="399"/>
      <c r="H2" s="399"/>
      <c r="I2" s="406"/>
    </row>
    <row r="3" spans="2:9" s="400" customFormat="1" ht="15.75">
      <c r="B3" s="401"/>
      <c r="C3" s="401"/>
      <c r="D3" s="401"/>
      <c r="E3" s="401"/>
      <c r="F3" s="401"/>
      <c r="G3" s="401"/>
      <c r="H3" s="401"/>
      <c r="I3" s="407"/>
    </row>
    <row r="4" spans="2:9" s="400" customFormat="1" ht="15.75">
      <c r="B4" s="402"/>
      <c r="C4" s="403"/>
      <c r="D4" s="411" t="str">
        <f>Содержание!C5</f>
        <v>ООО "ИнвестГрадСтрой"</v>
      </c>
      <c r="E4" s="403"/>
      <c r="F4" s="403"/>
      <c r="G4" s="403"/>
      <c r="H4" s="403"/>
      <c r="I4" s="408"/>
    </row>
    <row r="5" spans="2:9" s="400" customFormat="1" ht="15.75">
      <c r="B5" s="404"/>
      <c r="C5" s="404"/>
      <c r="D5" s="404" t="s">
        <v>354</v>
      </c>
      <c r="E5" s="404"/>
      <c r="F5" s="404"/>
      <c r="G5" s="404"/>
      <c r="H5" s="404"/>
      <c r="I5" s="409"/>
    </row>
    <row r="6" spans="2:9" s="400" customFormat="1" ht="15.75">
      <c r="B6" s="401"/>
      <c r="C6" s="401"/>
      <c r="D6" s="401"/>
      <c r="E6" s="401"/>
      <c r="F6" s="401"/>
      <c r="G6" s="401"/>
      <c r="H6" s="401"/>
      <c r="I6" s="407"/>
    </row>
    <row r="7" spans="2:9" s="400" customFormat="1" ht="15.75">
      <c r="B7" s="401"/>
      <c r="C7" s="401"/>
      <c r="D7" s="401"/>
      <c r="E7" s="401"/>
      <c r="F7" s="401"/>
      <c r="G7" s="401"/>
      <c r="H7" s="401"/>
      <c r="I7" s="407"/>
    </row>
    <row r="8" spans="2:9" ht="33" customHeight="1">
      <c r="B8" s="685" t="s">
        <v>8</v>
      </c>
      <c r="C8" s="685" t="str">
        <f>"Фактические значения показателей за отчетный период "&amp;Содержание!I5&amp;" год"</f>
        <v>Фактические значения показателей за отчетный период 2014 год</v>
      </c>
      <c r="D8" s="687" t="s">
        <v>370</v>
      </c>
      <c r="E8" s="688"/>
      <c r="F8" s="688"/>
      <c r="G8" s="688"/>
      <c r="H8" s="689"/>
      <c r="I8" s="410"/>
    </row>
    <row r="9" spans="2:9" ht="39" customHeight="1">
      <c r="B9" s="686"/>
      <c r="C9" s="686"/>
      <c r="D9" s="515" t="str">
        <f>'[1]Факт_План'!D9</f>
        <v>2014  год</v>
      </c>
      <c r="E9" s="515" t="str">
        <f>'[1]Факт_План'!E9</f>
        <v>2015  год</v>
      </c>
      <c r="F9" s="515" t="str">
        <f>'[1]Факт_План'!F9</f>
        <v>2016  год</v>
      </c>
      <c r="G9" s="515" t="str">
        <f>'[1]Факт_План'!G9</f>
        <v>2017  год</v>
      </c>
      <c r="H9" s="515" t="str">
        <f>'[1]Факт_План'!H9</f>
        <v>2018  год</v>
      </c>
      <c r="I9" s="410"/>
    </row>
    <row r="10" spans="2:9" ht="38.25">
      <c r="B10" s="405" t="s">
        <v>125</v>
      </c>
      <c r="C10" s="413">
        <f>'Форма.1.3'!E10</f>
        <v>0.45714285714285713</v>
      </c>
      <c r="D10" s="412">
        <f>'Форма.1.3'!F10</f>
        <v>0.4851125</v>
      </c>
      <c r="E10" s="413">
        <f>'[1]Факт_План'!E10</f>
        <v>0.4858</v>
      </c>
      <c r="F10" s="413">
        <f>'[1]Факт_План'!F10</f>
        <v>0.478513</v>
      </c>
      <c r="G10" s="413">
        <f>'[1]Факт_План'!G10</f>
        <v>0.47133530500000004</v>
      </c>
      <c r="H10" s="413">
        <f>'[1]Факт_План'!H10</f>
        <v>0.464265275425</v>
      </c>
      <c r="I10" s="410"/>
    </row>
    <row r="11" spans="2:9" ht="38.25">
      <c r="B11" s="405" t="s">
        <v>371</v>
      </c>
      <c r="C11" s="413"/>
      <c r="D11" s="413"/>
      <c r="E11" s="413">
        <f>'[1]Факт_План'!E11</f>
        <v>0</v>
      </c>
      <c r="F11" s="413">
        <f>'[1]Факт_План'!F11</f>
        <v>0</v>
      </c>
      <c r="G11" s="413">
        <f>'[1]Факт_План'!G11</f>
        <v>0</v>
      </c>
      <c r="H11" s="413">
        <f>'[1]Факт_План'!H11</f>
        <v>0</v>
      </c>
      <c r="I11" s="410"/>
    </row>
    <row r="12" spans="2:9" ht="25.5">
      <c r="B12" s="405" t="s">
        <v>372</v>
      </c>
      <c r="C12" s="413">
        <f>'Форма.1.3'!E17</f>
        <v>0.9833333333333332</v>
      </c>
      <c r="D12" s="413">
        <f>'Форма.1.3'!F17</f>
        <v>1.01</v>
      </c>
      <c r="E12" s="413">
        <f>'[1]Факт_План'!E12</f>
        <v>0.8975</v>
      </c>
      <c r="F12" s="413">
        <f>'[1]Факт_План'!F12</f>
        <v>0.8975</v>
      </c>
      <c r="G12" s="413">
        <f>'[1]Факт_План'!G12</f>
        <v>0.8975</v>
      </c>
      <c r="H12" s="413">
        <f>'[1]Факт_План'!H12</f>
        <v>0.8975</v>
      </c>
      <c r="I12" s="410"/>
    </row>
    <row r="13" s="386" customFormat="1" ht="5.25"/>
    <row r="15" spans="2:4" ht="15.75">
      <c r="B15" s="393" t="str">
        <f>Содержание!C21&amp;"     "&amp;Содержание!F21</f>
        <v>Директор      ___________________</v>
      </c>
      <c r="D15" s="397" t="str">
        <f>Содержание!G21</f>
        <v>А.А. Фролов</v>
      </c>
    </row>
    <row r="16" spans="2:4" s="396" customFormat="1" ht="12.75">
      <c r="B16" s="398" t="str">
        <f>Содержание!C22</f>
        <v>(должность)</v>
      </c>
      <c r="D16" s="398" t="str">
        <f>Содержание!G22</f>
        <v>(Ф.И.О.)</v>
      </c>
    </row>
    <row r="17" s="386" customFormat="1" ht="5.25"/>
  </sheetData>
  <sheetProtection/>
  <mergeCells count="3">
    <mergeCell ref="B8:B9"/>
    <mergeCell ref="C8:C9"/>
    <mergeCell ref="D8:H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&amp;R&amp;8&amp;P</oddHeader>
    <oddFooter>&amp;L&amp;8&amp;Z    &amp;F   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FFCC"/>
  </sheetPr>
  <dimension ref="A1:T141"/>
  <sheetViews>
    <sheetView zoomScaleSheetLayoutView="100" zoomScalePageLayoutView="0" workbookViewId="0" topLeftCell="A104">
      <selection activeCell="B60" sqref="B60"/>
    </sheetView>
  </sheetViews>
  <sheetFormatPr defaultColWidth="9.00390625" defaultRowHeight="15.75" outlineLevelRow="1" outlineLevelCol="1"/>
  <cols>
    <col min="1" max="1" width="0.875" style="179" customWidth="1"/>
    <col min="2" max="2" width="8.625" style="158" customWidth="1"/>
    <col min="3" max="3" width="7.50390625" style="158" customWidth="1"/>
    <col min="4" max="4" width="9.625" style="158" customWidth="1"/>
    <col min="5" max="5" width="9.00390625" style="158" customWidth="1"/>
    <col min="6" max="6" width="9.25390625" style="158" customWidth="1"/>
    <col min="7" max="10" width="9.00390625" style="158" customWidth="1"/>
    <col min="11" max="11" width="7.00390625" style="158" customWidth="1"/>
    <col min="12" max="12" width="1.25" style="179" customWidth="1"/>
    <col min="13" max="13" width="9.00390625" style="159" customWidth="1"/>
    <col min="14" max="14" width="1.75390625" style="158" hidden="1" customWidth="1" outlineLevel="1"/>
    <col min="15" max="15" width="9.00390625" style="158" customWidth="1" collapsed="1"/>
    <col min="16" max="16" width="3.25390625" style="158" hidden="1" customWidth="1" outlineLevel="1"/>
    <col min="17" max="17" width="9.00390625" style="158" customWidth="1" collapsed="1"/>
    <col min="18" max="16384" width="9.00390625" style="158" customWidth="1"/>
  </cols>
  <sheetData>
    <row r="1" spans="1:13" s="157" customFormat="1" ht="7.5">
      <c r="A1" s="179"/>
      <c r="L1" s="179"/>
      <c r="M1" s="160"/>
    </row>
    <row r="2" spans="3:10" ht="16.5">
      <c r="C2" s="708" t="s">
        <v>373</v>
      </c>
      <c r="D2" s="708"/>
      <c r="E2" s="708"/>
      <c r="F2" s="708"/>
      <c r="G2" s="708"/>
      <c r="H2" s="708"/>
      <c r="I2" s="708"/>
      <c r="J2" s="708"/>
    </row>
    <row r="3" spans="2:14" ht="49.5">
      <c r="B3" s="690" t="str">
        <f>"  по отчету показателей надежности и качества оказываемых услуг на      долгосрочный период регулирования тарифов по передаче электрической энергии 
за "&amp;'Форма.1.3'!E7&amp;" г."</f>
        <v>  по отчету показателей надежности и качества оказываемых услуг на      долгосрочный период регулирования тарифов по передаче электрической энергии 
за 2014 г.</v>
      </c>
      <c r="C3" s="709"/>
      <c r="D3" s="709"/>
      <c r="E3" s="709"/>
      <c r="F3" s="709"/>
      <c r="G3" s="709"/>
      <c r="H3" s="709"/>
      <c r="I3" s="709"/>
      <c r="J3" s="709"/>
      <c r="K3" s="709"/>
      <c r="N3" s="259" t="s">
        <v>257</v>
      </c>
    </row>
    <row r="4" s="179" customFormat="1" ht="5.25">
      <c r="M4" s="180"/>
    </row>
    <row r="5" spans="6:7" ht="15.75">
      <c r="F5" s="345" t="str">
        <f>Содержание!C5</f>
        <v>ООО "ИнвестГрадСтрой"</v>
      </c>
      <c r="G5" s="345"/>
    </row>
    <row r="6" s="179" customFormat="1" ht="5.25">
      <c r="M6" s="180"/>
    </row>
    <row r="7" spans="2:14" ht="66">
      <c r="B7" s="690" t="s">
        <v>154</v>
      </c>
      <c r="C7" s="710"/>
      <c r="D7" s="710"/>
      <c r="E7" s="710"/>
      <c r="F7" s="710"/>
      <c r="G7" s="710"/>
      <c r="H7" s="710"/>
      <c r="I7" s="710"/>
      <c r="J7" s="710"/>
      <c r="K7" s="710"/>
      <c r="N7" s="259" t="s">
        <v>258</v>
      </c>
    </row>
    <row r="8" spans="13:14" s="179" customFormat="1" ht="5.25">
      <c r="M8" s="180"/>
      <c r="N8" s="179" t="s">
        <v>256</v>
      </c>
    </row>
    <row r="9" spans="2:14" ht="49.5">
      <c r="B9" s="691" t="s">
        <v>155</v>
      </c>
      <c r="C9" s="691"/>
      <c r="D9" s="691"/>
      <c r="E9" s="691"/>
      <c r="F9" s="691"/>
      <c r="G9" s="691"/>
      <c r="H9" s="691"/>
      <c r="I9" s="691"/>
      <c r="J9" s="691"/>
      <c r="K9" s="691"/>
      <c r="N9" s="259" t="s">
        <v>257</v>
      </c>
    </row>
    <row r="10" s="179" customFormat="1" ht="5.25">
      <c r="M10" s="180"/>
    </row>
    <row r="11" spans="2:14" ht="49.5">
      <c r="B11" s="690" t="s">
        <v>156</v>
      </c>
      <c r="C11" s="690"/>
      <c r="D11" s="690"/>
      <c r="E11" s="690"/>
      <c r="F11" s="690"/>
      <c r="G11" s="690"/>
      <c r="H11" s="690"/>
      <c r="I11" s="690"/>
      <c r="J11" s="690"/>
      <c r="K11" s="690"/>
      <c r="N11" s="259" t="s">
        <v>257</v>
      </c>
    </row>
    <row r="12" s="179" customFormat="1" ht="5.25">
      <c r="M12" s="180"/>
    </row>
    <row r="13" spans="1:17" ht="20.25">
      <c r="A13" s="180"/>
      <c r="E13" s="161" t="s">
        <v>142</v>
      </c>
      <c r="L13" s="180"/>
      <c r="N13" s="159"/>
      <c r="O13" s="159"/>
      <c r="P13" s="159"/>
      <c r="Q13" s="159"/>
    </row>
    <row r="14" s="179" customFormat="1" ht="5.25">
      <c r="M14" s="180"/>
    </row>
    <row r="15" spans="2:11" ht="16.5">
      <c r="B15" s="690" t="s">
        <v>157</v>
      </c>
      <c r="C15" s="690"/>
      <c r="D15" s="690"/>
      <c r="E15" s="690"/>
      <c r="F15" s="690"/>
      <c r="G15" s="690"/>
      <c r="H15" s="690"/>
      <c r="I15" s="690"/>
      <c r="J15" s="690"/>
      <c r="K15" s="690"/>
    </row>
    <row r="16" s="179" customFormat="1" ht="5.25">
      <c r="M16" s="180"/>
    </row>
    <row r="17" spans="2:11" ht="16.5">
      <c r="B17" s="690" t="s">
        <v>158</v>
      </c>
      <c r="C17" s="690"/>
      <c r="D17" s="690"/>
      <c r="E17" s="690"/>
      <c r="F17" s="690"/>
      <c r="G17" s="690"/>
      <c r="H17" s="690"/>
      <c r="I17" s="690"/>
      <c r="J17" s="690"/>
      <c r="K17" s="690"/>
    </row>
    <row r="18" s="179" customFormat="1" ht="5.25">
      <c r="M18" s="180"/>
    </row>
    <row r="19" spans="1:17" s="163" customFormat="1" ht="15">
      <c r="A19" s="180"/>
      <c r="B19" s="183" t="s">
        <v>127</v>
      </c>
      <c r="E19" s="182"/>
      <c r="L19" s="180"/>
      <c r="M19" s="162"/>
      <c r="N19" s="162"/>
      <c r="O19" s="162"/>
      <c r="P19" s="162"/>
      <c r="Q19" s="162"/>
    </row>
    <row r="20" s="179" customFormat="1" ht="5.25">
      <c r="M20" s="180"/>
    </row>
    <row r="21" spans="1:17" s="157" customFormat="1" ht="16.5">
      <c r="A21" s="180"/>
      <c r="B21" s="184" t="str">
        <f>"Фактичесие значения Пп за "&amp;Содержание!I5&amp;" г.- определяются : "</f>
        <v>Фактичесие значения Пп за 2014 г.- определяются : </v>
      </c>
      <c r="D21" s="164"/>
      <c r="L21" s="180"/>
      <c r="M21" s="160"/>
      <c r="N21" s="160"/>
      <c r="O21" s="160"/>
      <c r="P21" s="160"/>
      <c r="Q21" s="160"/>
    </row>
    <row r="22" s="179" customFormat="1" ht="5.25">
      <c r="M22" s="180"/>
    </row>
    <row r="23" spans="1:17" ht="20.25">
      <c r="A23" s="180"/>
      <c r="B23" s="165" t="s">
        <v>143</v>
      </c>
      <c r="C23" s="452">
        <f>SUM('Форма.1.1'!D6:D17)/MAX('Форма.1.1'!E6:E17)</f>
        <v>0.45714285714285713</v>
      </c>
      <c r="D23" s="546" t="str">
        <f>"= СУММА ("&amp;ROUND('Форма.1.1'!D6,3)&amp;"+"&amp;ROUND('Форма.1.1'!D7,3)&amp;"+"&amp;ROUND('Форма.1.1'!D8,3)&amp;"+"&amp;ROUND('Форма.1.1'!D9,3)&amp;"+"&amp;ROUND('Форма.1.1'!D10,3)&amp;"+"&amp;ROUND('Форма.1.1'!D11,3)&amp;"+"&amp;ROUND('Форма.1.1'!D12,3)&amp;"+"&amp;ROUND('Форма.1.1'!D13,3)&amp;"+"&amp;ROUND('Форма.1.1'!D14,3)&amp;"+"&amp;ROUND('Форма.1.1'!D15,3)&amp;"+"&amp;ROUND('Форма.1.1'!D16,3)&amp;"+"&amp;ROUND('Форма.1.1'!D17,3)&amp;") / "</f>
        <v>= СУММА (0+0,5+0+0+2,5+2+3+2+0+4+2+0) / </v>
      </c>
      <c r="L23" s="180"/>
      <c r="N23" s="159"/>
      <c r="O23" s="159"/>
      <c r="P23" s="159"/>
      <c r="Q23" s="159"/>
    </row>
    <row r="24" spans="1:17" ht="18.75">
      <c r="A24" s="180"/>
      <c r="B24" s="165"/>
      <c r="C24" s="547" t="str">
        <f>"/ МАКС ("&amp;'Форма.1.1'!E6&amp;"+"&amp;'Форма.1.1'!E7&amp;"+"&amp;'Форма.1.1'!E8&amp;"+"&amp;'Форма.1.1'!E9&amp;"+"&amp;'Форма.1.1'!E10&amp;"+"&amp;'Форма.1.1'!E11&amp;"+"&amp;'Форма.1.1'!E12&amp;"+"&amp;'Форма.1.1'!E13&amp;"+"&amp;'Форма.1.1'!E14&amp;"+"&amp;'Форма.1.1'!E15&amp;"+"&amp;'Форма.1.1'!E16&amp;"+"&amp;'Форма.1.1'!E17&amp;")"</f>
        <v>/ МАКС (35+35+35+35+35+35+35+35+35+35+35+35)</v>
      </c>
      <c r="D24" s="546"/>
      <c r="L24" s="180"/>
      <c r="N24" s="159"/>
      <c r="O24" s="159"/>
      <c r="P24" s="159"/>
      <c r="Q24" s="159"/>
    </row>
    <row r="25" s="179" customFormat="1" ht="5.25">
      <c r="M25" s="180"/>
    </row>
    <row r="26" spans="2:11" ht="16.5">
      <c r="B26" s="351"/>
      <c r="C26" s="457" t="s">
        <v>376</v>
      </c>
      <c r="D26" s="453"/>
      <c r="E26" s="453"/>
      <c r="F26" s="453"/>
      <c r="G26" s="454"/>
      <c r="H26" s="456"/>
      <c r="I26" s="453"/>
      <c r="J26" s="453"/>
      <c r="K26" s="453"/>
    </row>
    <row r="27" s="179" customFormat="1" ht="5.25">
      <c r="M27" s="180"/>
    </row>
    <row r="28" ht="15.75">
      <c r="B28" s="455" t="str">
        <f>"Плановый показатель надежности "&amp;Содержание!C5&amp;" на "&amp;Содержание!I5&amp;" год"</f>
        <v>Плановый показатель надежности ООО "ИнвестГрадСтрой" на 2014 год</v>
      </c>
    </row>
    <row r="29" spans="2:5" ht="23.25">
      <c r="B29" s="165" t="s">
        <v>146</v>
      </c>
      <c r="C29" s="452">
        <f>ROUND('Форма.1.3'!F10,4)</f>
        <v>0.4851</v>
      </c>
      <c r="D29" s="170" t="s">
        <v>147</v>
      </c>
      <c r="E29" s="169" t="str">
        <f>C29&amp;" ≤ "&amp;C29*(1+0.35)&amp;" = "&amp;C29&amp;" х (1 + 0,35)"</f>
        <v>0,4851 ≤ 0,654885 = 0,4851 х (1 + 0,35)</v>
      </c>
    </row>
    <row r="30" ht="15.75">
      <c r="E30" s="169" t="str">
        <f>C29&amp;" ≥ "&amp;C29*(1-0.35)&amp;" = "&amp;C29&amp;" х (1 - 0,35)"</f>
        <v>0,4851 ≥ 0,315315 = 0,4851 х (1 - 0,35)</v>
      </c>
    </row>
    <row r="31" spans="4:13" s="179" customFormat="1" ht="5.25">
      <c r="D31" s="458"/>
      <c r="M31" s="180"/>
    </row>
    <row r="32" spans="2:18" ht="15.75">
      <c r="B32" s="167" t="str">
        <f>'[1]Пояснительная записка'!$B$32</f>
        <v>Следовательно данный показатель считается достигнутым </v>
      </c>
      <c r="Q32" s="624"/>
      <c r="R32" s="167"/>
    </row>
    <row r="33" spans="2:13" s="179" customFormat="1" ht="5.25"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M33" s="180"/>
    </row>
    <row r="34" spans="2:11" ht="16.5" hidden="1" outlineLevel="1">
      <c r="B34" s="691" t="s">
        <v>159</v>
      </c>
      <c r="C34" s="691"/>
      <c r="D34" s="691"/>
      <c r="E34" s="691"/>
      <c r="F34" s="691"/>
      <c r="G34" s="691"/>
      <c r="H34" s="691"/>
      <c r="I34" s="691"/>
      <c r="J34" s="691"/>
      <c r="K34" s="691"/>
    </row>
    <row r="35" s="179" customFormat="1" ht="5.25" hidden="1" outlineLevel="1">
      <c r="M35" s="180"/>
    </row>
    <row r="36" spans="2:11" ht="16.5" hidden="1" outlineLevel="1">
      <c r="B36" s="690" t="s">
        <v>160</v>
      </c>
      <c r="C36" s="690"/>
      <c r="D36" s="690"/>
      <c r="E36" s="690"/>
      <c r="F36" s="690"/>
      <c r="G36" s="690"/>
      <c r="H36" s="690"/>
      <c r="I36" s="690"/>
      <c r="J36" s="690"/>
      <c r="K36" s="690"/>
    </row>
    <row r="37" s="179" customFormat="1" ht="5.25" hidden="1" outlineLevel="1">
      <c r="M37" s="180"/>
    </row>
    <row r="38" ht="20.25" hidden="1" outlineLevel="1">
      <c r="D38" s="161" t="s">
        <v>144</v>
      </c>
    </row>
    <row r="39" s="179" customFormat="1" ht="5.25" hidden="1" outlineLevel="1">
      <c r="M39" s="180"/>
    </row>
    <row r="40" spans="2:11" ht="16.5" hidden="1" outlineLevel="1">
      <c r="B40" s="690" t="s">
        <v>161</v>
      </c>
      <c r="C40" s="690"/>
      <c r="D40" s="690"/>
      <c r="E40" s="690"/>
      <c r="F40" s="690"/>
      <c r="G40" s="690"/>
      <c r="H40" s="690"/>
      <c r="I40" s="690"/>
      <c r="J40" s="690"/>
      <c r="K40" s="690"/>
    </row>
    <row r="41" s="179" customFormat="1" ht="5.25" hidden="1" outlineLevel="1">
      <c r="M41" s="180"/>
    </row>
    <row r="42" spans="2:11" ht="16.5" hidden="1" outlineLevel="1">
      <c r="B42" s="690" t="s">
        <v>162</v>
      </c>
      <c r="C42" s="690"/>
      <c r="D42" s="690"/>
      <c r="E42" s="690"/>
      <c r="F42" s="690"/>
      <c r="G42" s="690"/>
      <c r="H42" s="690"/>
      <c r="I42" s="690"/>
      <c r="J42" s="690"/>
      <c r="K42" s="690"/>
    </row>
    <row r="43" s="179" customFormat="1" ht="5.25" hidden="1" outlineLevel="1">
      <c r="M43" s="180"/>
    </row>
    <row r="44" spans="2:11" ht="16.5" hidden="1" outlineLevel="1">
      <c r="B44" s="690" t="s">
        <v>163</v>
      </c>
      <c r="C44" s="690"/>
      <c r="D44" s="690"/>
      <c r="E44" s="690"/>
      <c r="F44" s="690"/>
      <c r="G44" s="690"/>
      <c r="H44" s="690"/>
      <c r="I44" s="690"/>
      <c r="J44" s="690"/>
      <c r="K44" s="690"/>
    </row>
    <row r="45" s="179" customFormat="1" ht="5.25" hidden="1" outlineLevel="1">
      <c r="M45" s="180"/>
    </row>
    <row r="46" spans="1:17" ht="19.5" hidden="1" outlineLevel="1">
      <c r="A46" s="180"/>
      <c r="C46" s="346" t="s">
        <v>291</v>
      </c>
      <c r="J46" s="350" t="s">
        <v>289</v>
      </c>
      <c r="L46" s="180"/>
      <c r="N46" s="166"/>
      <c r="O46" s="159"/>
      <c r="P46" s="159"/>
      <c r="Q46" s="159"/>
    </row>
    <row r="47" spans="2:4" ht="16.5" hidden="1" outlineLevel="1">
      <c r="B47" s="184"/>
      <c r="C47" s="351"/>
      <c r="D47" s="158" t="s">
        <v>377</v>
      </c>
    </row>
    <row r="48" spans="1:17" ht="18.75" hidden="1" outlineLevel="1">
      <c r="A48" s="180"/>
      <c r="C48" s="158" t="s">
        <v>284</v>
      </c>
      <c r="D48" s="460">
        <f>0.4*'Форма.3.1'!D10+0.4*'Форма.3.2'!D10+0.2*'Форма.3.3'!D10</f>
        <v>1</v>
      </c>
      <c r="E48" s="158" t="str">
        <f>"= 0,4 * "&amp;ROUND('Форма.3.1'!D10,3)&amp;" + 0,4 * "&amp;ROUND('Форма.3.2'!D10,3)&amp;" + 0,2 * "&amp;ROUND('Форма.3.3'!D10,3)</f>
        <v>= 0,4 * 1 + 0,4 * 1 + 0,2 * 1</v>
      </c>
      <c r="L48" s="158"/>
      <c r="M48" s="180"/>
      <c r="N48" s="159"/>
      <c r="O48" s="159"/>
      <c r="P48" s="159"/>
      <c r="Q48" s="159"/>
    </row>
    <row r="49" spans="2:4" ht="16.5" hidden="1" outlineLevel="1">
      <c r="B49" s="184"/>
      <c r="C49" s="351"/>
      <c r="D49" s="158" t="s">
        <v>378</v>
      </c>
    </row>
    <row r="50" spans="1:17" ht="18.75" hidden="1" outlineLevel="1">
      <c r="A50" s="180"/>
      <c r="C50" s="158" t="s">
        <v>284</v>
      </c>
      <c r="D50" s="460" t="str">
        <f>'[1]Пояснительная записка'!$D$50</f>
        <v>X</v>
      </c>
      <c r="L50" s="158"/>
      <c r="M50" s="180"/>
      <c r="N50" s="159"/>
      <c r="O50" s="159"/>
      <c r="P50" s="159"/>
      <c r="Q50" s="159"/>
    </row>
    <row r="51" spans="4:13" s="179" customFormat="1" ht="5.25" hidden="1" outlineLevel="1">
      <c r="D51" s="458"/>
      <c r="M51" s="180"/>
    </row>
    <row r="52" spans="3:18" ht="15.75" hidden="1" outlineLevel="1">
      <c r="C52" s="167" t="s">
        <v>375</v>
      </c>
      <c r="Q52" s="624"/>
      <c r="R52" s="167"/>
    </row>
    <row r="53" spans="2:13" s="179" customFormat="1" ht="5.25" hidden="1" outlineLevel="1"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M53" s="180"/>
    </row>
    <row r="54" spans="2:4" ht="16.5" hidden="1" outlineLevel="1">
      <c r="B54" s="184"/>
      <c r="C54" s="351"/>
      <c r="D54" s="167" t="s">
        <v>379</v>
      </c>
    </row>
    <row r="55" spans="2:13" s="179" customFormat="1" ht="5.25" hidden="1" outlineLevel="1"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M55" s="180"/>
    </row>
    <row r="56" spans="2:3" ht="16.5" hidden="1" outlineLevel="1">
      <c r="B56" s="184" t="s">
        <v>285</v>
      </c>
      <c r="C56" s="351"/>
    </row>
    <row r="57" ht="18.75" hidden="1" outlineLevel="1">
      <c r="C57" s="158" t="s">
        <v>286</v>
      </c>
    </row>
    <row r="58" spans="4:10" ht="21" hidden="1" outlineLevel="1">
      <c r="D58" s="347" t="s">
        <v>290</v>
      </c>
      <c r="J58" s="350" t="s">
        <v>288</v>
      </c>
    </row>
    <row r="59" spans="3:5" ht="19.5" hidden="1" outlineLevel="1">
      <c r="C59" s="348" t="s">
        <v>287</v>
      </c>
      <c r="D59" s="349">
        <f>'Форма.3.1'!D10</f>
        <v>1</v>
      </c>
      <c r="E59" s="158" t="s">
        <v>310</v>
      </c>
    </row>
    <row r="60" spans="2:13" s="179" customFormat="1" ht="18.75" hidden="1" outlineLevel="1">
      <c r="B60" s="347"/>
      <c r="C60" s="158"/>
      <c r="D60" s="347"/>
      <c r="F60" s="347"/>
      <c r="G60" s="350" t="s">
        <v>311</v>
      </c>
      <c r="H60" s="347" t="str">
        <f>" = "&amp;'Форма.3.1'!D8&amp;" / МАКС ( 1 ; ( "&amp;'Форма.3.1'!D8&amp;" - "&amp;'Форма.3.1'!D9&amp;" ) )"</f>
        <v> = 0 / МАКС ( 1 ; ( 0 - 0 ) )</v>
      </c>
      <c r="I60" s="347"/>
      <c r="J60" s="347"/>
      <c r="K60" s="347"/>
      <c r="M60" s="180"/>
    </row>
    <row r="61" s="179" customFormat="1" ht="5.25" hidden="1" outlineLevel="1">
      <c r="M61" s="180"/>
    </row>
    <row r="62" spans="2:3" ht="16.5" hidden="1" outlineLevel="1">
      <c r="B62" s="184" t="s">
        <v>292</v>
      </c>
      <c r="C62" s="351"/>
    </row>
    <row r="63" ht="18.75" hidden="1" outlineLevel="1">
      <c r="C63" s="158" t="s">
        <v>293</v>
      </c>
    </row>
    <row r="64" spans="4:10" ht="21" hidden="1" outlineLevel="1">
      <c r="D64" s="347" t="s">
        <v>295</v>
      </c>
      <c r="J64" s="350" t="s">
        <v>294</v>
      </c>
    </row>
    <row r="65" spans="3:5" ht="19.5" hidden="1" outlineLevel="1">
      <c r="C65" s="348" t="s">
        <v>296</v>
      </c>
      <c r="D65" s="349">
        <f>'Форма.3.2'!D10</f>
        <v>1</v>
      </c>
      <c r="E65" s="158" t="s">
        <v>312</v>
      </c>
    </row>
    <row r="66" spans="7:8" ht="18.75" hidden="1" outlineLevel="1">
      <c r="G66" s="350" t="s">
        <v>313</v>
      </c>
      <c r="H66" s="158" t="str">
        <f>" = "&amp;'Форма.3.2'!D8&amp;" / МАКС ( 1 ; ( "&amp;'Форма.3.2'!D8&amp;" - "&amp;'Форма.3.2'!D9&amp;" ) )"</f>
        <v> = 0 / МАКС ( 1 ; ( 0 - 0 ) )</v>
      </c>
    </row>
    <row r="67" s="179" customFormat="1" ht="5.25" hidden="1" outlineLevel="1">
      <c r="M67" s="180"/>
    </row>
    <row r="68" spans="2:3" ht="16.5" hidden="1" outlineLevel="1">
      <c r="B68" s="184" t="s">
        <v>300</v>
      </c>
      <c r="C68" s="351"/>
    </row>
    <row r="69" ht="19.5" hidden="1" outlineLevel="1">
      <c r="B69" s="184" t="s">
        <v>301</v>
      </c>
    </row>
    <row r="70" spans="4:10" ht="19.5" hidden="1" outlineLevel="1">
      <c r="D70" s="347" t="s">
        <v>298</v>
      </c>
      <c r="J70" s="350" t="s">
        <v>289</v>
      </c>
    </row>
    <row r="71" spans="3:15" ht="19.5" hidden="1" outlineLevel="1">
      <c r="C71" s="348" t="s">
        <v>297</v>
      </c>
      <c r="D71" s="349">
        <f>'Форма.3.3'!D10</f>
        <v>1</v>
      </c>
      <c r="E71" s="158" t="s">
        <v>314</v>
      </c>
      <c r="O71" s="347"/>
    </row>
    <row r="72" spans="7:8" ht="18.75" hidden="1" outlineLevel="1">
      <c r="G72" s="350" t="s">
        <v>315</v>
      </c>
      <c r="H72" s="158" t="str">
        <f>" = "&amp;'Форма.3.3'!D8&amp;" / МАКС ( 1 ; ( "&amp;'Форма.3.3'!D8&amp;" - "&amp;'Форма.3.3'!D9&amp;" ) )"</f>
        <v> = 0 / МАКС ( 1 ; ( 0 - 0 ) )</v>
      </c>
    </row>
    <row r="73" s="179" customFormat="1" ht="5.25" hidden="1" outlineLevel="1">
      <c r="M73" s="180"/>
    </row>
    <row r="74" spans="2:3" ht="18" collapsed="1">
      <c r="B74" s="461" t="s">
        <v>380</v>
      </c>
      <c r="C74" s="351"/>
    </row>
    <row r="75" ht="15.75">
      <c r="C75" s="158" t="s">
        <v>302</v>
      </c>
    </row>
    <row r="76" ht="19.5">
      <c r="D76" s="347" t="s">
        <v>303</v>
      </c>
    </row>
    <row r="77" s="179" customFormat="1" ht="5.25">
      <c r="M77" s="180"/>
    </row>
    <row r="78" spans="1:13" s="169" customFormat="1" ht="20.25">
      <c r="A78" s="179"/>
      <c r="B78" s="157"/>
      <c r="C78" s="352" t="s">
        <v>304</v>
      </c>
      <c r="D78" s="625">
        <f>0.1*'Форма.6.1'!P27+0.7*'Форма.6.2'!P31+0.2*'Форма.6.3'!P28</f>
        <v>0.9833333333333333</v>
      </c>
      <c r="E78" s="169" t="str">
        <f>" = 0,1 х "&amp;ROUND('Форма.6.1'!P27,3)&amp;" + 0,7 х "&amp;ROUND('Форма.6.2'!P31,3)&amp;" + 0,2 х "&amp;ROUND('Форма.6.3'!P28,3)&amp;""</f>
        <v> = 0,1 х 2 + 0,7 х 0,586 + 0,2 х 1,867</v>
      </c>
      <c r="M78" s="180"/>
    </row>
    <row r="79" s="179" customFormat="1" ht="5.25">
      <c r="M79" s="180"/>
    </row>
    <row r="80" spans="2:3" ht="16.5">
      <c r="B80" s="184" t="s">
        <v>305</v>
      </c>
      <c r="C80" s="351"/>
    </row>
    <row r="81" ht="15.75">
      <c r="C81" s="158" t="s">
        <v>306</v>
      </c>
    </row>
    <row r="82" ht="15.75">
      <c r="B82" s="354" t="str">
        <f>"        = ЕСЛИ ( И (Ф = 0 ; П = 0 ) ; 100 ; ( ЕСЛИ ( И (Ф = 0 ; П &gt; 0 ) ; 120 ; Ф / П * 100 ) ) )"</f>
        <v>        = ЕСЛИ ( И (Ф = 0 ; П = 0 ) ; 100 ; ( ЕСЛИ ( И (Ф = 0 ; П &gt; 0 ) ; 120 ; Ф / П * 100 ) ) )</v>
      </c>
    </row>
    <row r="83" s="179" customFormat="1" ht="5.25">
      <c r="M83" s="180"/>
    </row>
    <row r="84" spans="2:3" ht="18.75">
      <c r="B84" s="355" t="s">
        <v>145</v>
      </c>
      <c r="C84" s="161"/>
    </row>
    <row r="85" spans="1:13" s="157" customFormat="1" ht="15">
      <c r="A85" s="179"/>
      <c r="B85" s="163"/>
      <c r="L85" s="179"/>
      <c r="M85" s="160"/>
    </row>
    <row r="86" ht="15.75"/>
    <row r="87" spans="4:7" ht="16.5">
      <c r="D87" s="168"/>
      <c r="F87" s="167"/>
      <c r="G87" s="167"/>
    </row>
    <row r="88" ht="15.75">
      <c r="B88" s="169"/>
    </row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6.5">
      <c r="B108" s="462"/>
    </row>
    <row r="109" ht="15.75">
      <c r="C109" s="158" t="s">
        <v>439</v>
      </c>
    </row>
    <row r="110" ht="15.75">
      <c r="D110" s="630" t="s">
        <v>440</v>
      </c>
    </row>
    <row r="111" spans="4:18" ht="15.75">
      <c r="D111" s="167" t="str">
        <f>'[1]Пояснительная записка'!$D$111</f>
        <v>Достигнутым </v>
      </c>
      <c r="Q111" s="624"/>
      <c r="R111" s="167"/>
    </row>
    <row r="113" spans="1:13" s="169" customFormat="1" ht="20.25">
      <c r="A113" s="179"/>
      <c r="F113" s="356" t="s">
        <v>438</v>
      </c>
      <c r="G113" s="356"/>
      <c r="L113" s="179"/>
      <c r="M113" s="626"/>
    </row>
    <row r="114" ht="15.75"/>
    <row r="115" ht="15.75">
      <c r="C115" s="171"/>
    </row>
    <row r="116" ht="15.75"/>
    <row r="117" ht="15.75"/>
    <row r="118" ht="15.75"/>
    <row r="119" ht="15.75"/>
    <row r="120" ht="15.75"/>
    <row r="121" ht="15.75"/>
    <row r="122" ht="15.75">
      <c r="B122" s="163" t="s">
        <v>148</v>
      </c>
    </row>
    <row r="123" ht="15.75">
      <c r="B123" s="163" t="s">
        <v>149</v>
      </c>
    </row>
    <row r="124" spans="1:17" s="169" customFormat="1" ht="20.25">
      <c r="A124" s="179"/>
      <c r="C124" s="352" t="s">
        <v>308</v>
      </c>
      <c r="D124" s="353">
        <f>'Форма.7.2'!D8*0.65+'Форма.7.2'!D9*0.35</f>
        <v>0</v>
      </c>
      <c r="E124" s="169" t="str">
        <f>" = 0,65 * "&amp;ROUND('Форма.7.2'!D8,3)&amp;" + 0,35 * "&amp;ROUND('Форма.7.2'!D9,3)&amp;" "</f>
        <v> = 0,65 * 0 + 0,35 * 0 </v>
      </c>
      <c r="M124" s="180"/>
      <c r="Q124" s="158"/>
    </row>
    <row r="125" s="179" customFormat="1" ht="5.25">
      <c r="M125" s="180"/>
    </row>
    <row r="126" spans="1:20" s="169" customFormat="1" ht="15.75">
      <c r="A126" s="179"/>
      <c r="C126" s="167" t="str">
        <f>'[1]Пояснительная записка'!$C$126</f>
        <v>Следовательно Задача считается достигнутой</v>
      </c>
      <c r="M126" s="180"/>
      <c r="Q126" s="624"/>
      <c r="R126" s="167"/>
      <c r="S126" s="158"/>
      <c r="T126" s="158"/>
    </row>
    <row r="127" s="179" customFormat="1" ht="5.25">
      <c r="M127" s="180"/>
    </row>
    <row r="128" spans="3:16" ht="78.75" hidden="1">
      <c r="C128" s="692" t="str">
        <f>"Предложения организации по плановым значениям показателей надежности и качества услуг на каждый расчетный период регулирования первого долгосрочного периода регулирования "&amp;'Форма.1.3'!E7&amp;"-"&amp;'Форма.1.3'!I7&amp;"гг. представлены в таблице по форме 1.3 Методических указаний"</f>
        <v>Предложения организации по плановым значениям показателей надежности и качества услуг на каждый расчетный период регулирования первого долгосрочного периода регулирования 2014-2017гг. представлены в таблице по форме 1.3 Методических указаний</v>
      </c>
      <c r="D128" s="692"/>
      <c r="E128" s="692"/>
      <c r="F128" s="692"/>
      <c r="G128" s="692"/>
      <c r="H128" s="692"/>
      <c r="I128" s="692"/>
      <c r="J128" s="692"/>
      <c r="P128" s="358" t="s">
        <v>307</v>
      </c>
    </row>
    <row r="129" s="179" customFormat="1" ht="5.25" hidden="1">
      <c r="M129" s="180"/>
    </row>
    <row r="130" spans="1:13" s="358" customFormat="1" ht="15.75" hidden="1">
      <c r="A130" s="357"/>
      <c r="B130" s="693" t="s">
        <v>150</v>
      </c>
      <c r="C130" s="695" t="s">
        <v>8</v>
      </c>
      <c r="D130" s="696"/>
      <c r="E130" s="696"/>
      <c r="F130" s="697"/>
      <c r="G130" s="342">
        <f>'Форма.1.3'!E7</f>
        <v>2014</v>
      </c>
      <c r="H130" s="342">
        <f>'Форма.1.3'!F7</f>
        <v>2014</v>
      </c>
      <c r="I130" s="342">
        <f>'Форма.1.3'!G7</f>
        <v>2015</v>
      </c>
      <c r="J130" s="342">
        <f>'Форма.1.3'!H7</f>
        <v>2016</v>
      </c>
      <c r="K130" s="342">
        <f>'Форма.1.3'!I7</f>
        <v>2017</v>
      </c>
      <c r="M130" s="627"/>
    </row>
    <row r="131" spans="1:13" s="358" customFormat="1" ht="15.75" hidden="1">
      <c r="A131" s="357"/>
      <c r="B131" s="694"/>
      <c r="C131" s="698"/>
      <c r="D131" s="699"/>
      <c r="E131" s="699"/>
      <c r="F131" s="700"/>
      <c r="G131" s="342" t="str">
        <f>'Форма.1.3'!E9</f>
        <v>факт</v>
      </c>
      <c r="H131" s="342" t="str">
        <f>'Форма.1.3'!F9</f>
        <v>план</v>
      </c>
      <c r="I131" s="342" t="str">
        <f>'Форма.1.3'!G9</f>
        <v>план</v>
      </c>
      <c r="J131" s="342" t="str">
        <f>'Форма.1.3'!H9</f>
        <v>план</v>
      </c>
      <c r="K131" s="342" t="str">
        <f>'Форма.1.3'!I9</f>
        <v>план</v>
      </c>
      <c r="M131" s="627"/>
    </row>
    <row r="132" spans="1:16" s="358" customFormat="1" ht="78.75" hidden="1">
      <c r="A132" s="357"/>
      <c r="B132" s="342" t="s">
        <v>105</v>
      </c>
      <c r="C132" s="701" t="s">
        <v>125</v>
      </c>
      <c r="D132" s="702"/>
      <c r="E132" s="702"/>
      <c r="F132" s="703"/>
      <c r="G132" s="359">
        <f>'Форма.1.3'!E10</f>
        <v>0.45714285714285713</v>
      </c>
      <c r="H132" s="359">
        <f>'Форма.1.3'!F10</f>
        <v>0.4851125</v>
      </c>
      <c r="I132" s="359">
        <f>'Форма.1.3'!G10</f>
        <v>0.4858</v>
      </c>
      <c r="J132" s="359">
        <f>'Форма.1.3'!H10</f>
        <v>0.478513</v>
      </c>
      <c r="K132" s="359">
        <f>'Форма.1.3'!I10</f>
        <v>0.47133530500000004</v>
      </c>
      <c r="M132" s="627"/>
      <c r="P132" s="358" t="s">
        <v>307</v>
      </c>
    </row>
    <row r="133" spans="1:16" s="358" customFormat="1" ht="78.75" hidden="1">
      <c r="A133" s="357"/>
      <c r="B133" s="342" t="s">
        <v>102</v>
      </c>
      <c r="C133" s="704" t="s">
        <v>151</v>
      </c>
      <c r="D133" s="705"/>
      <c r="E133" s="705"/>
      <c r="F133" s="706"/>
      <c r="G133" s="359">
        <f>'Форма.1.3'!E13</f>
        <v>1</v>
      </c>
      <c r="H133" s="359" t="str">
        <f>'Форма.1.3'!F13</f>
        <v>X</v>
      </c>
      <c r="I133" s="359">
        <f>'Форма.1.3'!G13</f>
        <v>0</v>
      </c>
      <c r="J133" s="359">
        <f>'Форма.1.3'!H13</f>
        <v>0</v>
      </c>
      <c r="K133" s="359">
        <f>'Форма.1.3'!I13</f>
        <v>0</v>
      </c>
      <c r="M133" s="627"/>
      <c r="P133" s="358" t="s">
        <v>307</v>
      </c>
    </row>
    <row r="134" spans="1:16" s="358" customFormat="1" ht="78.75" hidden="1">
      <c r="A134" s="357"/>
      <c r="B134" s="342">
        <v>3</v>
      </c>
      <c r="C134" s="701" t="s">
        <v>126</v>
      </c>
      <c r="D134" s="702"/>
      <c r="E134" s="702"/>
      <c r="F134" s="703"/>
      <c r="G134" s="342">
        <f>'Форма.1.3'!E17</f>
        <v>0.9833333333333332</v>
      </c>
      <c r="H134" s="342">
        <f>'Форма.1.3'!F17</f>
        <v>1.01</v>
      </c>
      <c r="I134" s="342">
        <f>'Форма.1.3'!G17</f>
        <v>0.8975</v>
      </c>
      <c r="J134" s="342">
        <f>'Форма.1.3'!H17</f>
        <v>0.8975</v>
      </c>
      <c r="K134" s="342">
        <f>'Форма.1.3'!I17</f>
        <v>0.8975</v>
      </c>
      <c r="M134" s="627"/>
      <c r="P134" s="358" t="s">
        <v>307</v>
      </c>
    </row>
    <row r="135" spans="1:13" s="358" customFormat="1" ht="15.75" hidden="1">
      <c r="A135" s="357"/>
      <c r="B135" s="173"/>
      <c r="C135" s="173"/>
      <c r="D135" s="173"/>
      <c r="E135" s="173"/>
      <c r="F135" s="173"/>
      <c r="G135" s="173"/>
      <c r="H135" s="173"/>
      <c r="I135" s="173"/>
      <c r="J135" s="173"/>
      <c r="L135" s="357"/>
      <c r="M135" s="628"/>
    </row>
    <row r="136" spans="1:13" s="172" customFormat="1" ht="15.75" hidden="1">
      <c r="A136" s="181"/>
      <c r="B136" s="707" t="s">
        <v>152</v>
      </c>
      <c r="C136" s="707"/>
      <c r="D136" s="707"/>
      <c r="E136" s="707"/>
      <c r="F136" s="707"/>
      <c r="G136" s="707"/>
      <c r="H136" s="707"/>
      <c r="I136" s="707"/>
      <c r="J136" s="707"/>
      <c r="L136" s="181"/>
      <c r="M136" s="629"/>
    </row>
    <row r="137" ht="15.75"/>
    <row r="138" spans="1:13" s="20" customFormat="1" ht="5.25">
      <c r="A138" s="21"/>
      <c r="B138" s="21"/>
      <c r="C138" s="21"/>
      <c r="D138" s="21"/>
      <c r="E138" s="21"/>
      <c r="F138" s="309"/>
      <c r="G138" s="313"/>
      <c r="M138" s="26"/>
    </row>
    <row r="139" spans="1:13" s="23" customFormat="1" ht="30.75" customHeight="1">
      <c r="A139" s="21"/>
      <c r="B139" s="641" t="str">
        <f>Содержание!$C$21</f>
        <v>Директор </v>
      </c>
      <c r="C139" s="641"/>
      <c r="D139" s="641"/>
      <c r="E139" s="641"/>
      <c r="F139" s="310"/>
      <c r="G139" s="360" t="s">
        <v>66</v>
      </c>
      <c r="H139" s="7"/>
      <c r="J139" s="7" t="str">
        <f>Содержание!$G$21</f>
        <v>А.А. Фролов</v>
      </c>
      <c r="M139" s="8"/>
    </row>
    <row r="140" spans="1:13" s="23" customFormat="1" ht="25.5">
      <c r="A140" s="21"/>
      <c r="B140" s="302"/>
      <c r="C140" s="360" t="s">
        <v>5</v>
      </c>
      <c r="D140" s="25"/>
      <c r="E140" s="21"/>
      <c r="F140" s="310"/>
      <c r="G140" s="22" t="s">
        <v>6</v>
      </c>
      <c r="H140" s="25"/>
      <c r="J140" s="25" t="s">
        <v>15</v>
      </c>
      <c r="M140" s="8"/>
    </row>
    <row r="141" spans="6:13" s="20" customFormat="1" ht="5.25">
      <c r="F141" s="309"/>
      <c r="G141" s="313"/>
      <c r="M141" s="26"/>
    </row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</sheetData>
  <sheetProtection formatCells="0" formatColumns="0" formatRows="0"/>
  <mergeCells count="20">
    <mergeCell ref="C132:F132"/>
    <mergeCell ref="C133:F133"/>
    <mergeCell ref="B136:J136"/>
    <mergeCell ref="C134:F134"/>
    <mergeCell ref="C2:J2"/>
    <mergeCell ref="B3:K3"/>
    <mergeCell ref="B7:K7"/>
    <mergeCell ref="B9:K9"/>
    <mergeCell ref="B11:K11"/>
    <mergeCell ref="B15:K15"/>
    <mergeCell ref="B139:E139"/>
    <mergeCell ref="B17:K17"/>
    <mergeCell ref="B34:K34"/>
    <mergeCell ref="B36:K36"/>
    <mergeCell ref="B40:K40"/>
    <mergeCell ref="B42:K42"/>
    <mergeCell ref="B44:K44"/>
    <mergeCell ref="C128:J128"/>
    <mergeCell ref="B130:B131"/>
    <mergeCell ref="C130:F131"/>
  </mergeCells>
  <printOptions horizontalCentered="1"/>
  <pageMargins left="0.67" right="0.22" top="0.67" bottom="0.31" header="0" footer="0"/>
  <pageSetup horizontalDpi="600" verticalDpi="600" orientation="portrait" paperSize="9" scale="94" r:id="rId5"/>
  <headerFooter alignWithMargins="0">
    <oddHeader>&amp;R&amp;8&amp;P</oddHeader>
    <oddFooter>&amp;L&amp;8&amp;F    &amp;A</oddFooter>
  </headerFooter>
  <drawing r:id="rId4"/>
  <legacyDrawing r:id="rId3"/>
  <oleObjects>
    <oleObject progId="Equation.3" shapeId="6639852" r:id="rId1"/>
    <oleObject progId="Equation.3" shapeId="883341" r:id="rId2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K8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86" sqref="G86"/>
    </sheetView>
  </sheetViews>
  <sheetFormatPr defaultColWidth="9.00390625" defaultRowHeight="15.75"/>
  <cols>
    <col min="1" max="1" width="0.875" style="261" customWidth="1"/>
    <col min="2" max="2" width="67.625" style="190" customWidth="1"/>
    <col min="3" max="3" width="6.00390625" style="190" customWidth="1"/>
    <col min="4" max="8" width="6.00390625" style="263" customWidth="1"/>
    <col min="9" max="9" width="0.875" style="261" customWidth="1"/>
    <col min="10" max="10" width="2.625" style="263" bestFit="1" customWidth="1"/>
    <col min="11" max="11" width="0.875" style="261" customWidth="1"/>
    <col min="12" max="16384" width="9.00390625" style="263" customWidth="1"/>
  </cols>
  <sheetData>
    <row r="1" spans="2:10" s="261" customFormat="1" ht="5.25">
      <c r="B1" s="185"/>
      <c r="C1" s="186"/>
      <c r="D1" s="187"/>
      <c r="E1" s="187"/>
      <c r="F1" s="187"/>
      <c r="G1" s="187"/>
      <c r="H1" s="187"/>
      <c r="J1" s="188">
        <v>1</v>
      </c>
    </row>
    <row r="2" spans="1:11" ht="15.75" customHeight="1">
      <c r="A2" s="262"/>
      <c r="B2" s="281" t="s">
        <v>261</v>
      </c>
      <c r="C2" s="263"/>
      <c r="D2" s="262"/>
      <c r="F2" s="262"/>
      <c r="I2" s="262"/>
      <c r="J2" s="189">
        <f>J1+1</f>
        <v>2</v>
      </c>
      <c r="K2" s="262"/>
    </row>
    <row r="3" spans="2:10" ht="15.75">
      <c r="B3" s="219" t="s">
        <v>276</v>
      </c>
      <c r="C3" s="280" t="s">
        <v>277</v>
      </c>
      <c r="D3" s="264"/>
      <c r="E3" s="265"/>
      <c r="F3" s="265"/>
      <c r="G3" s="265"/>
      <c r="J3" s="189">
        <f>J2+1</f>
        <v>3</v>
      </c>
    </row>
    <row r="4" spans="1:11" ht="15.75">
      <c r="A4" s="266"/>
      <c r="B4" s="191"/>
      <c r="C4" s="230" t="s">
        <v>169</v>
      </c>
      <c r="D4" s="192">
        <f aca="true" t="shared" si="0" ref="D4:G5">E4-1</f>
        <v>1</v>
      </c>
      <c r="E4" s="192">
        <f t="shared" si="0"/>
        <v>2</v>
      </c>
      <c r="F4" s="192">
        <f t="shared" si="0"/>
        <v>3</v>
      </c>
      <c r="G4" s="192">
        <f t="shared" si="0"/>
        <v>4</v>
      </c>
      <c r="H4" s="192">
        <v>5</v>
      </c>
      <c r="I4" s="266"/>
      <c r="J4" s="189">
        <f aca="true" t="shared" si="1" ref="J4:J65">J3+1</f>
        <v>4</v>
      </c>
      <c r="K4" s="266"/>
    </row>
    <row r="5" spans="1:11" ht="15.75">
      <c r="A5" s="267"/>
      <c r="B5" s="193" t="s">
        <v>81</v>
      </c>
      <c r="C5" s="230" t="s">
        <v>168</v>
      </c>
      <c r="D5" s="194">
        <f t="shared" si="0"/>
        <v>2010</v>
      </c>
      <c r="E5" s="194">
        <f t="shared" si="0"/>
        <v>2011</v>
      </c>
      <c r="F5" s="194">
        <f t="shared" si="0"/>
        <v>2012</v>
      </c>
      <c r="G5" s="194">
        <f t="shared" si="0"/>
        <v>2013</v>
      </c>
      <c r="H5" s="194">
        <f>Содержание!I5</f>
        <v>2014</v>
      </c>
      <c r="I5" s="267"/>
      <c r="J5" s="189">
        <f t="shared" si="1"/>
        <v>5</v>
      </c>
      <c r="K5" s="267"/>
    </row>
    <row r="6" spans="1:11" ht="15.75">
      <c r="A6" s="267"/>
      <c r="B6" s="195" t="s">
        <v>170</v>
      </c>
      <c r="C6" s="195"/>
      <c r="D6" s="196"/>
      <c r="E6" s="196"/>
      <c r="F6" s="196"/>
      <c r="G6" s="196"/>
      <c r="H6" s="196"/>
      <c r="I6" s="267"/>
      <c r="J6" s="189">
        <f t="shared" si="1"/>
        <v>6</v>
      </c>
      <c r="K6" s="267"/>
    </row>
    <row r="7" spans="1:11" ht="47.25">
      <c r="A7" s="267"/>
      <c r="B7" s="197" t="s">
        <v>45</v>
      </c>
      <c r="C7" s="198"/>
      <c r="D7" s="194"/>
      <c r="E7" s="194"/>
      <c r="F7" s="194"/>
      <c r="G7" s="194"/>
      <c r="H7" s="194"/>
      <c r="I7" s="267"/>
      <c r="J7" s="189">
        <f t="shared" si="1"/>
        <v>7</v>
      </c>
      <c r="K7" s="267"/>
    </row>
    <row r="8" spans="1:11" ht="47.25">
      <c r="A8" s="267"/>
      <c r="B8" s="200" t="s">
        <v>95</v>
      </c>
      <c r="C8" s="198" t="s">
        <v>171</v>
      </c>
      <c r="D8" s="343">
        <v>1</v>
      </c>
      <c r="E8" s="201">
        <v>1</v>
      </c>
      <c r="F8" s="201">
        <v>1</v>
      </c>
      <c r="G8" s="201">
        <v>1</v>
      </c>
      <c r="H8" s="201">
        <v>1</v>
      </c>
      <c r="I8" s="267"/>
      <c r="J8" s="189">
        <f t="shared" si="1"/>
        <v>8</v>
      </c>
      <c r="K8" s="267"/>
    </row>
    <row r="9" spans="1:11" ht="47.25">
      <c r="A9" s="267"/>
      <c r="B9" s="197" t="s">
        <v>54</v>
      </c>
      <c r="C9" s="198" t="s">
        <v>132</v>
      </c>
      <c r="D9" s="343">
        <v>8</v>
      </c>
      <c r="E9" s="201">
        <v>11</v>
      </c>
      <c r="F9" s="201">
        <v>14</v>
      </c>
      <c r="G9" s="201">
        <v>14</v>
      </c>
      <c r="H9" s="201">
        <v>15</v>
      </c>
      <c r="I9" s="267"/>
      <c r="J9" s="189">
        <f t="shared" si="1"/>
        <v>9</v>
      </c>
      <c r="K9" s="267"/>
    </row>
    <row r="10" spans="1:11" ht="31.5">
      <c r="A10" s="267"/>
      <c r="B10" s="202" t="s">
        <v>46</v>
      </c>
      <c r="C10" s="198" t="s">
        <v>82</v>
      </c>
      <c r="D10" s="343">
        <v>2</v>
      </c>
      <c r="E10" s="201">
        <v>4</v>
      </c>
      <c r="F10" s="201">
        <v>5</v>
      </c>
      <c r="G10" s="201">
        <v>5</v>
      </c>
      <c r="H10" s="201">
        <v>5</v>
      </c>
      <c r="I10" s="267"/>
      <c r="J10" s="189">
        <f t="shared" si="1"/>
        <v>10</v>
      </c>
      <c r="K10" s="267"/>
    </row>
    <row r="11" spans="1:11" ht="47.25">
      <c r="A11" s="267"/>
      <c r="B11" s="202" t="s">
        <v>172</v>
      </c>
      <c r="C11" s="198" t="s">
        <v>173</v>
      </c>
      <c r="D11" s="343">
        <v>1</v>
      </c>
      <c r="E11" s="201">
        <v>1</v>
      </c>
      <c r="F11" s="201">
        <v>1</v>
      </c>
      <c r="G11" s="201">
        <v>1</v>
      </c>
      <c r="H11" s="201">
        <v>1</v>
      </c>
      <c r="I11" s="267"/>
      <c r="J11" s="189">
        <f t="shared" si="1"/>
        <v>11</v>
      </c>
      <c r="K11" s="267"/>
    </row>
    <row r="12" spans="1:11" ht="31.5">
      <c r="A12" s="267"/>
      <c r="B12" s="200" t="s">
        <v>47</v>
      </c>
      <c r="C12" s="198" t="s">
        <v>82</v>
      </c>
      <c r="D12" s="343">
        <v>3</v>
      </c>
      <c r="E12" s="201">
        <v>3</v>
      </c>
      <c r="F12" s="201">
        <v>3</v>
      </c>
      <c r="G12" s="201">
        <v>3</v>
      </c>
      <c r="H12" s="201">
        <v>3</v>
      </c>
      <c r="I12" s="267"/>
      <c r="J12" s="189">
        <f t="shared" si="1"/>
        <v>12</v>
      </c>
      <c r="K12" s="267"/>
    </row>
    <row r="13" spans="1:11" ht="47.25">
      <c r="A13" s="267"/>
      <c r="B13" s="200" t="s">
        <v>48</v>
      </c>
      <c r="C13" s="198" t="s">
        <v>82</v>
      </c>
      <c r="D13" s="343">
        <v>3</v>
      </c>
      <c r="E13" s="201">
        <v>3</v>
      </c>
      <c r="F13" s="201">
        <v>5</v>
      </c>
      <c r="G13" s="201">
        <v>5</v>
      </c>
      <c r="H13" s="201">
        <v>6</v>
      </c>
      <c r="I13" s="267"/>
      <c r="J13" s="189">
        <f t="shared" si="1"/>
        <v>13</v>
      </c>
      <c r="K13" s="267"/>
    </row>
    <row r="14" spans="1:11" ht="47.25">
      <c r="A14" s="267"/>
      <c r="B14" s="200" t="s">
        <v>49</v>
      </c>
      <c r="C14" s="199"/>
      <c r="D14" s="199"/>
      <c r="E14" s="199"/>
      <c r="F14" s="199"/>
      <c r="G14" s="199"/>
      <c r="H14" s="199"/>
      <c r="I14" s="267"/>
      <c r="J14" s="189">
        <f t="shared" si="1"/>
        <v>14</v>
      </c>
      <c r="K14" s="267"/>
    </row>
    <row r="15" spans="1:11" ht="31.5">
      <c r="A15" s="267"/>
      <c r="B15" s="200" t="s">
        <v>91</v>
      </c>
      <c r="C15" s="198" t="s">
        <v>173</v>
      </c>
      <c r="D15" s="343">
        <v>1</v>
      </c>
      <c r="E15" s="201">
        <v>1</v>
      </c>
      <c r="F15" s="201">
        <v>1</v>
      </c>
      <c r="G15" s="201">
        <v>1</v>
      </c>
      <c r="H15" s="201">
        <v>1</v>
      </c>
      <c r="I15" s="267"/>
      <c r="J15" s="189">
        <f t="shared" si="1"/>
        <v>15</v>
      </c>
      <c r="K15" s="267"/>
    </row>
    <row r="16" spans="1:11" ht="47.25">
      <c r="A16" s="267"/>
      <c r="B16" s="200" t="s">
        <v>84</v>
      </c>
      <c r="C16" s="198" t="s">
        <v>173</v>
      </c>
      <c r="D16" s="343">
        <v>1</v>
      </c>
      <c r="E16" s="201">
        <v>1</v>
      </c>
      <c r="F16" s="201">
        <v>1</v>
      </c>
      <c r="G16" s="201">
        <v>1</v>
      </c>
      <c r="H16" s="201">
        <v>1</v>
      </c>
      <c r="I16" s="267"/>
      <c r="J16" s="189">
        <f t="shared" si="1"/>
        <v>16</v>
      </c>
      <c r="K16" s="267"/>
    </row>
    <row r="17" spans="1:11" ht="47.25">
      <c r="A17" s="267"/>
      <c r="B17" s="200" t="s">
        <v>85</v>
      </c>
      <c r="C17" s="198" t="s">
        <v>173</v>
      </c>
      <c r="D17" s="343">
        <v>0</v>
      </c>
      <c r="E17" s="201">
        <v>0</v>
      </c>
      <c r="F17" s="201">
        <v>0</v>
      </c>
      <c r="G17" s="201">
        <v>0</v>
      </c>
      <c r="H17" s="201">
        <v>0</v>
      </c>
      <c r="I17" s="267"/>
      <c r="J17" s="189">
        <f t="shared" si="1"/>
        <v>17</v>
      </c>
      <c r="K17" s="267"/>
    </row>
    <row r="18" spans="1:11" ht="47.25">
      <c r="A18" s="267"/>
      <c r="B18" s="200" t="s">
        <v>93</v>
      </c>
      <c r="C18" s="198" t="s">
        <v>173</v>
      </c>
      <c r="D18" s="343">
        <v>0</v>
      </c>
      <c r="E18" s="201">
        <v>0</v>
      </c>
      <c r="F18" s="201">
        <v>0</v>
      </c>
      <c r="G18" s="201">
        <v>1</v>
      </c>
      <c r="H18" s="201">
        <v>1</v>
      </c>
      <c r="I18" s="267"/>
      <c r="J18" s="189">
        <f t="shared" si="1"/>
        <v>18</v>
      </c>
      <c r="K18" s="267"/>
    </row>
    <row r="19" spans="1:11" ht="63">
      <c r="A19" s="267"/>
      <c r="B19" s="200" t="s">
        <v>92</v>
      </c>
      <c r="C19" s="198" t="s">
        <v>173</v>
      </c>
      <c r="D19" s="343">
        <v>1</v>
      </c>
      <c r="E19" s="201">
        <v>1</v>
      </c>
      <c r="F19" s="201">
        <v>1</v>
      </c>
      <c r="G19" s="201">
        <v>1</v>
      </c>
      <c r="H19" s="201">
        <v>1</v>
      </c>
      <c r="I19" s="267"/>
      <c r="J19" s="189">
        <f t="shared" si="1"/>
        <v>19</v>
      </c>
      <c r="K19" s="267"/>
    </row>
    <row r="20" spans="1:11" ht="47.25">
      <c r="A20" s="267"/>
      <c r="B20" s="200" t="s">
        <v>50</v>
      </c>
      <c r="C20" s="199"/>
      <c r="D20" s="199"/>
      <c r="E20" s="199"/>
      <c r="F20" s="199"/>
      <c r="G20" s="199"/>
      <c r="H20" s="199"/>
      <c r="I20" s="267"/>
      <c r="J20" s="189">
        <f t="shared" si="1"/>
        <v>20</v>
      </c>
      <c r="K20" s="267"/>
    </row>
    <row r="21" spans="1:11" ht="63">
      <c r="A21" s="267"/>
      <c r="B21" s="200" t="s">
        <v>51</v>
      </c>
      <c r="C21" s="198" t="s">
        <v>171</v>
      </c>
      <c r="D21" s="343">
        <v>4</v>
      </c>
      <c r="E21" s="201">
        <v>4</v>
      </c>
      <c r="F21" s="201">
        <v>2</v>
      </c>
      <c r="G21" s="201">
        <v>2</v>
      </c>
      <c r="H21" s="201">
        <v>1</v>
      </c>
      <c r="I21" s="267"/>
      <c r="J21" s="189">
        <f t="shared" si="1"/>
        <v>21</v>
      </c>
      <c r="K21" s="267"/>
    </row>
    <row r="22" spans="1:11" ht="47.25">
      <c r="A22" s="267"/>
      <c r="B22" s="200" t="s">
        <v>52</v>
      </c>
      <c r="C22" s="198"/>
      <c r="D22" s="198"/>
      <c r="E22" s="198"/>
      <c r="F22" s="198"/>
      <c r="G22" s="198"/>
      <c r="H22" s="198"/>
      <c r="I22" s="267"/>
      <c r="J22" s="189">
        <f t="shared" si="1"/>
        <v>22</v>
      </c>
      <c r="K22" s="267"/>
    </row>
    <row r="23" spans="1:11" ht="47.25">
      <c r="A23" s="267"/>
      <c r="B23" s="200" t="s">
        <v>174</v>
      </c>
      <c r="C23" s="198" t="s">
        <v>171</v>
      </c>
      <c r="D23" s="343">
        <v>4</v>
      </c>
      <c r="E23" s="201">
        <v>4</v>
      </c>
      <c r="F23" s="201">
        <v>2</v>
      </c>
      <c r="G23" s="201">
        <v>2</v>
      </c>
      <c r="H23" s="201">
        <v>1</v>
      </c>
      <c r="I23" s="267"/>
      <c r="J23" s="189">
        <f t="shared" si="1"/>
        <v>23</v>
      </c>
      <c r="K23" s="267"/>
    </row>
    <row r="24" spans="1:11" ht="78.75">
      <c r="A24" s="267"/>
      <c r="B24" s="200" t="s">
        <v>175</v>
      </c>
      <c r="C24" s="198" t="s">
        <v>171</v>
      </c>
      <c r="D24" s="343">
        <v>0</v>
      </c>
      <c r="E24" s="201">
        <v>0</v>
      </c>
      <c r="F24" s="201">
        <v>0</v>
      </c>
      <c r="G24" s="201">
        <v>0</v>
      </c>
      <c r="H24" s="201">
        <v>0</v>
      </c>
      <c r="I24" s="267"/>
      <c r="J24" s="189">
        <f t="shared" si="1"/>
        <v>24</v>
      </c>
      <c r="K24" s="267"/>
    </row>
    <row r="25" spans="1:11" ht="15.75">
      <c r="A25" s="267"/>
      <c r="B25" s="195" t="s">
        <v>176</v>
      </c>
      <c r="C25" s="203"/>
      <c r="D25" s="204"/>
      <c r="E25" s="204"/>
      <c r="F25" s="204"/>
      <c r="G25" s="204"/>
      <c r="H25" s="204"/>
      <c r="I25" s="267"/>
      <c r="J25" s="189">
        <f t="shared" si="1"/>
        <v>25</v>
      </c>
      <c r="K25" s="267"/>
    </row>
    <row r="26" spans="1:11" ht="31.5">
      <c r="A26" s="267"/>
      <c r="B26" s="205" t="s">
        <v>139</v>
      </c>
      <c r="C26" s="198"/>
      <c r="D26" s="198"/>
      <c r="E26" s="198"/>
      <c r="F26" s="198"/>
      <c r="G26" s="198"/>
      <c r="H26" s="198"/>
      <c r="I26" s="267"/>
      <c r="J26" s="189">
        <f t="shared" si="1"/>
        <v>26</v>
      </c>
      <c r="K26" s="267"/>
    </row>
    <row r="27" spans="1:11" ht="47.25">
      <c r="A27" s="267"/>
      <c r="B27" s="205" t="s">
        <v>177</v>
      </c>
      <c r="C27" s="198" t="s">
        <v>83</v>
      </c>
      <c r="D27" s="343">
        <v>14</v>
      </c>
      <c r="E27" s="201">
        <v>14</v>
      </c>
      <c r="F27" s="201">
        <v>14</v>
      </c>
      <c r="G27" s="201">
        <v>14</v>
      </c>
      <c r="H27" s="201">
        <v>14</v>
      </c>
      <c r="I27" s="267"/>
      <c r="J27" s="189">
        <f t="shared" si="1"/>
        <v>27</v>
      </c>
      <c r="K27" s="267"/>
    </row>
    <row r="28" spans="1:11" ht="31.5">
      <c r="A28" s="267"/>
      <c r="B28" s="205" t="s">
        <v>178</v>
      </c>
      <c r="C28" s="198" t="s">
        <v>83</v>
      </c>
      <c r="D28" s="198"/>
      <c r="E28" s="198"/>
      <c r="F28" s="198"/>
      <c r="G28" s="198"/>
      <c r="H28" s="198"/>
      <c r="I28" s="267"/>
      <c r="J28" s="189">
        <f t="shared" si="1"/>
        <v>28</v>
      </c>
      <c r="K28" s="267"/>
    </row>
    <row r="29" spans="1:11" ht="47.25">
      <c r="A29" s="267"/>
      <c r="B29" s="205" t="s">
        <v>59</v>
      </c>
      <c r="C29" s="198" t="s">
        <v>83</v>
      </c>
      <c r="D29" s="343">
        <v>1</v>
      </c>
      <c r="E29" s="201">
        <v>1</v>
      </c>
      <c r="F29" s="201">
        <v>1</v>
      </c>
      <c r="G29" s="201">
        <v>1</v>
      </c>
      <c r="H29" s="201">
        <v>1</v>
      </c>
      <c r="I29" s="267"/>
      <c r="J29" s="189">
        <f t="shared" si="1"/>
        <v>29</v>
      </c>
      <c r="K29" s="267"/>
    </row>
    <row r="30" spans="1:11" ht="15.75">
      <c r="A30" s="267"/>
      <c r="B30" s="205" t="s">
        <v>60</v>
      </c>
      <c r="C30" s="198" t="s">
        <v>83</v>
      </c>
      <c r="D30" s="343">
        <v>1</v>
      </c>
      <c r="E30" s="201">
        <v>1</v>
      </c>
      <c r="F30" s="201">
        <v>1</v>
      </c>
      <c r="G30" s="201">
        <v>1</v>
      </c>
      <c r="H30" s="201">
        <v>1</v>
      </c>
      <c r="I30" s="267"/>
      <c r="J30" s="189">
        <f t="shared" si="1"/>
        <v>30</v>
      </c>
      <c r="K30" s="267"/>
    </row>
    <row r="31" spans="1:11" ht="78.75">
      <c r="A31" s="267"/>
      <c r="B31" s="205" t="s">
        <v>179</v>
      </c>
      <c r="C31" s="198" t="s">
        <v>171</v>
      </c>
      <c r="D31" s="343">
        <v>0</v>
      </c>
      <c r="E31" s="201">
        <v>0</v>
      </c>
      <c r="F31" s="201">
        <v>0</v>
      </c>
      <c r="G31" s="201">
        <v>0</v>
      </c>
      <c r="H31" s="201">
        <v>0</v>
      </c>
      <c r="I31" s="267"/>
      <c r="J31" s="189">
        <f t="shared" si="1"/>
        <v>31</v>
      </c>
      <c r="K31" s="267"/>
    </row>
    <row r="32" spans="1:11" ht="31.5">
      <c r="A32" s="267"/>
      <c r="B32" s="205" t="s">
        <v>140</v>
      </c>
      <c r="C32" s="198"/>
      <c r="D32" s="198"/>
      <c r="E32" s="198"/>
      <c r="F32" s="198"/>
      <c r="G32" s="198"/>
      <c r="H32" s="198"/>
      <c r="I32" s="267"/>
      <c r="J32" s="189">
        <f t="shared" si="1"/>
        <v>32</v>
      </c>
      <c r="K32" s="267"/>
    </row>
    <row r="33" spans="1:11" ht="47.25">
      <c r="A33" s="267"/>
      <c r="B33" s="205" t="s">
        <v>180</v>
      </c>
      <c r="C33" s="198" t="s">
        <v>171</v>
      </c>
      <c r="D33" s="343">
        <v>8</v>
      </c>
      <c r="E33" s="201">
        <v>10</v>
      </c>
      <c r="F33" s="201">
        <v>7</v>
      </c>
      <c r="G33" s="201">
        <v>7</v>
      </c>
      <c r="H33" s="201">
        <v>2</v>
      </c>
      <c r="I33" s="267"/>
      <c r="J33" s="189">
        <f t="shared" si="1"/>
        <v>33</v>
      </c>
      <c r="K33" s="267"/>
    </row>
    <row r="34" spans="1:11" ht="31.5">
      <c r="A34" s="267"/>
      <c r="B34" s="205" t="s">
        <v>181</v>
      </c>
      <c r="C34" s="198"/>
      <c r="D34" s="194"/>
      <c r="E34" s="194"/>
      <c r="F34" s="194"/>
      <c r="G34" s="194"/>
      <c r="H34" s="194"/>
      <c r="I34" s="267"/>
      <c r="J34" s="189">
        <f t="shared" si="1"/>
        <v>34</v>
      </c>
      <c r="K34" s="267"/>
    </row>
    <row r="35" spans="1:11" ht="47.25">
      <c r="A35" s="267"/>
      <c r="B35" s="205" t="s">
        <v>213</v>
      </c>
      <c r="C35" s="198" t="s">
        <v>173</v>
      </c>
      <c r="D35" s="343">
        <v>1</v>
      </c>
      <c r="E35" s="201">
        <v>1</v>
      </c>
      <c r="F35" s="201">
        <v>1</v>
      </c>
      <c r="G35" s="201">
        <v>1</v>
      </c>
      <c r="H35" s="201">
        <v>1</v>
      </c>
      <c r="I35" s="267"/>
      <c r="J35" s="189">
        <f t="shared" si="1"/>
        <v>35</v>
      </c>
      <c r="K35" s="267"/>
    </row>
    <row r="36" spans="1:11" ht="78.75">
      <c r="A36" s="267"/>
      <c r="B36" s="205" t="s">
        <v>182</v>
      </c>
      <c r="C36" s="198" t="s">
        <v>132</v>
      </c>
      <c r="D36" s="343">
        <v>0</v>
      </c>
      <c r="E36" s="201">
        <v>0</v>
      </c>
      <c r="F36" s="201">
        <v>0</v>
      </c>
      <c r="G36" s="201">
        <v>0</v>
      </c>
      <c r="H36" s="201">
        <v>0</v>
      </c>
      <c r="I36" s="267"/>
      <c r="J36" s="189">
        <f t="shared" si="1"/>
        <v>36</v>
      </c>
      <c r="K36" s="267"/>
    </row>
    <row r="37" spans="1:11" ht="31.5">
      <c r="A37" s="267"/>
      <c r="B37" s="205" t="s">
        <v>141</v>
      </c>
      <c r="C37" s="198"/>
      <c r="D37" s="198"/>
      <c r="E37" s="198"/>
      <c r="F37" s="198"/>
      <c r="G37" s="198"/>
      <c r="H37" s="198"/>
      <c r="I37" s="267"/>
      <c r="J37" s="189">
        <f t="shared" si="1"/>
        <v>37</v>
      </c>
      <c r="K37" s="267"/>
    </row>
    <row r="38" spans="1:11" ht="47.25">
      <c r="A38" s="267"/>
      <c r="B38" s="205" t="s">
        <v>183</v>
      </c>
      <c r="C38" s="198" t="s">
        <v>171</v>
      </c>
      <c r="D38" s="343">
        <v>0</v>
      </c>
      <c r="E38" s="201">
        <v>0</v>
      </c>
      <c r="F38" s="201">
        <v>0</v>
      </c>
      <c r="G38" s="201">
        <v>0</v>
      </c>
      <c r="H38" s="201">
        <v>0</v>
      </c>
      <c r="I38" s="267"/>
      <c r="J38" s="189">
        <f t="shared" si="1"/>
        <v>38</v>
      </c>
      <c r="K38" s="267"/>
    </row>
    <row r="39" spans="1:11" ht="15.75">
      <c r="A39" s="267"/>
      <c r="B39" s="195" t="s">
        <v>184</v>
      </c>
      <c r="C39" s="203"/>
      <c r="D39" s="196"/>
      <c r="E39" s="196"/>
      <c r="F39" s="196"/>
      <c r="G39" s="196"/>
      <c r="H39" s="196"/>
      <c r="I39" s="267"/>
      <c r="J39" s="189">
        <f t="shared" si="1"/>
        <v>39</v>
      </c>
      <c r="K39" s="267"/>
    </row>
    <row r="40" spans="1:11" ht="63">
      <c r="A40" s="267"/>
      <c r="B40" s="205" t="s">
        <v>67</v>
      </c>
      <c r="C40" s="198" t="s">
        <v>173</v>
      </c>
      <c r="D40" s="343">
        <v>1</v>
      </c>
      <c r="E40" s="201">
        <v>1</v>
      </c>
      <c r="F40" s="201">
        <v>1</v>
      </c>
      <c r="G40" s="201">
        <v>1</v>
      </c>
      <c r="H40" s="201">
        <v>1</v>
      </c>
      <c r="I40" s="267"/>
      <c r="J40" s="189">
        <f t="shared" si="1"/>
        <v>40</v>
      </c>
      <c r="K40" s="267"/>
    </row>
    <row r="41" spans="1:11" ht="15.75">
      <c r="A41" s="267"/>
      <c r="B41" s="205" t="s">
        <v>19</v>
      </c>
      <c r="C41" s="198"/>
      <c r="D41" s="194"/>
      <c r="E41" s="194"/>
      <c r="F41" s="194"/>
      <c r="G41" s="194"/>
      <c r="H41" s="194"/>
      <c r="I41" s="267"/>
      <c r="J41" s="189">
        <f t="shared" si="1"/>
        <v>41</v>
      </c>
      <c r="K41" s="267"/>
    </row>
    <row r="42" spans="1:11" ht="47.25">
      <c r="A42" s="267"/>
      <c r="B42" s="205" t="s">
        <v>185</v>
      </c>
      <c r="C42" s="198" t="s">
        <v>171</v>
      </c>
      <c r="D42" s="343">
        <v>8</v>
      </c>
      <c r="E42" s="201">
        <v>10</v>
      </c>
      <c r="F42" s="201">
        <v>7</v>
      </c>
      <c r="G42" s="201">
        <v>7</v>
      </c>
      <c r="H42" s="201">
        <v>1</v>
      </c>
      <c r="I42" s="267"/>
      <c r="J42" s="189">
        <f t="shared" si="1"/>
        <v>42</v>
      </c>
      <c r="K42" s="267"/>
    </row>
    <row r="43" spans="1:11" ht="63">
      <c r="A43" s="267"/>
      <c r="B43" s="205" t="s">
        <v>186</v>
      </c>
      <c r="C43" s="198" t="s">
        <v>171</v>
      </c>
      <c r="D43" s="343">
        <v>8</v>
      </c>
      <c r="E43" s="201">
        <v>10</v>
      </c>
      <c r="F43" s="201">
        <v>7</v>
      </c>
      <c r="G43" s="201">
        <v>7</v>
      </c>
      <c r="H43" s="201">
        <v>1</v>
      </c>
      <c r="I43" s="267"/>
      <c r="J43" s="189">
        <f t="shared" si="1"/>
        <v>43</v>
      </c>
      <c r="K43" s="267"/>
    </row>
    <row r="44" spans="1:11" ht="78.75">
      <c r="A44" s="267"/>
      <c r="B44" s="205" t="s">
        <v>187</v>
      </c>
      <c r="C44" s="198" t="s">
        <v>171</v>
      </c>
      <c r="D44" s="343">
        <v>0</v>
      </c>
      <c r="E44" s="201">
        <v>0</v>
      </c>
      <c r="F44" s="201">
        <v>0</v>
      </c>
      <c r="G44" s="201">
        <v>0</v>
      </c>
      <c r="H44" s="201">
        <v>0</v>
      </c>
      <c r="I44" s="267"/>
      <c r="J44" s="189">
        <f t="shared" si="1"/>
        <v>44</v>
      </c>
      <c r="K44" s="267"/>
    </row>
    <row r="45" spans="1:11" ht="78.75">
      <c r="A45" s="267"/>
      <c r="B45" s="205" t="s">
        <v>188</v>
      </c>
      <c r="C45" s="198" t="s">
        <v>171</v>
      </c>
      <c r="D45" s="343">
        <v>0</v>
      </c>
      <c r="E45" s="201">
        <v>0</v>
      </c>
      <c r="F45" s="201">
        <v>0</v>
      </c>
      <c r="G45" s="201">
        <v>0</v>
      </c>
      <c r="H45" s="201">
        <v>0</v>
      </c>
      <c r="I45" s="267"/>
      <c r="J45" s="189">
        <f t="shared" si="1"/>
        <v>45</v>
      </c>
      <c r="K45" s="267"/>
    </row>
    <row r="46" spans="1:11" ht="47.25">
      <c r="A46" s="267"/>
      <c r="B46" s="205" t="s">
        <v>72</v>
      </c>
      <c r="C46" s="198" t="s">
        <v>171</v>
      </c>
      <c r="D46" s="343">
        <v>2</v>
      </c>
      <c r="E46" s="201">
        <v>3</v>
      </c>
      <c r="F46" s="201">
        <v>2</v>
      </c>
      <c r="G46" s="201">
        <v>3</v>
      </c>
      <c r="H46" s="201">
        <v>1</v>
      </c>
      <c r="I46" s="267"/>
      <c r="J46" s="189">
        <f t="shared" si="1"/>
        <v>46</v>
      </c>
      <c r="K46" s="267"/>
    </row>
    <row r="47" spans="1:11" ht="47.25">
      <c r="A47" s="267"/>
      <c r="B47" s="205" t="s">
        <v>73</v>
      </c>
      <c r="C47" s="198" t="s">
        <v>132</v>
      </c>
      <c r="D47" s="343">
        <v>2</v>
      </c>
      <c r="E47" s="201">
        <v>3</v>
      </c>
      <c r="F47" s="201">
        <v>5</v>
      </c>
      <c r="G47" s="201">
        <v>4</v>
      </c>
      <c r="H47" s="201">
        <v>2</v>
      </c>
      <c r="I47" s="267"/>
      <c r="J47" s="189">
        <f t="shared" si="1"/>
        <v>47</v>
      </c>
      <c r="K47" s="267"/>
    </row>
    <row r="48" spans="1:11" ht="15.75">
      <c r="A48" s="267"/>
      <c r="B48" s="205" t="s">
        <v>21</v>
      </c>
      <c r="C48" s="198"/>
      <c r="D48" s="194"/>
      <c r="E48" s="194"/>
      <c r="F48" s="194"/>
      <c r="G48" s="194"/>
      <c r="H48" s="194"/>
      <c r="I48" s="267"/>
      <c r="J48" s="189">
        <f t="shared" si="1"/>
        <v>48</v>
      </c>
      <c r="K48" s="267"/>
    </row>
    <row r="49" spans="1:11" ht="31.5">
      <c r="A49" s="267"/>
      <c r="B49" s="205" t="s">
        <v>74</v>
      </c>
      <c r="C49" s="198" t="s">
        <v>83</v>
      </c>
      <c r="D49" s="343">
        <v>1</v>
      </c>
      <c r="E49" s="201">
        <v>1</v>
      </c>
      <c r="F49" s="201">
        <v>1</v>
      </c>
      <c r="G49" s="201">
        <v>1</v>
      </c>
      <c r="H49" s="201">
        <v>1</v>
      </c>
      <c r="I49" s="267"/>
      <c r="J49" s="189">
        <f t="shared" si="1"/>
        <v>49</v>
      </c>
      <c r="K49" s="267"/>
    </row>
    <row r="50" spans="1:11" ht="47.25">
      <c r="A50" s="267"/>
      <c r="B50" s="205" t="s">
        <v>75</v>
      </c>
      <c r="C50" s="198"/>
      <c r="D50" s="198"/>
      <c r="E50" s="198"/>
      <c r="F50" s="198"/>
      <c r="G50" s="198"/>
      <c r="H50" s="198"/>
      <c r="I50" s="267"/>
      <c r="J50" s="189">
        <f t="shared" si="1"/>
        <v>50</v>
      </c>
      <c r="K50" s="267"/>
    </row>
    <row r="51" spans="1:11" ht="31.5">
      <c r="A51" s="267"/>
      <c r="B51" s="205" t="s">
        <v>22</v>
      </c>
      <c r="C51" s="198" t="s">
        <v>189</v>
      </c>
      <c r="D51" s="343">
        <v>0</v>
      </c>
      <c r="E51" s="201">
        <v>0</v>
      </c>
      <c r="F51" s="201">
        <v>0</v>
      </c>
      <c r="G51" s="201">
        <v>0</v>
      </c>
      <c r="H51" s="201">
        <v>0</v>
      </c>
      <c r="I51" s="267"/>
      <c r="J51" s="189">
        <f t="shared" si="1"/>
        <v>51</v>
      </c>
      <c r="K51" s="267"/>
    </row>
    <row r="52" spans="1:11" ht="31.5">
      <c r="A52" s="267"/>
      <c r="B52" s="205" t="s">
        <v>23</v>
      </c>
      <c r="C52" s="198" t="s">
        <v>189</v>
      </c>
      <c r="D52" s="343">
        <v>0</v>
      </c>
      <c r="E52" s="201">
        <v>0</v>
      </c>
      <c r="F52" s="201">
        <v>0</v>
      </c>
      <c r="G52" s="201">
        <v>0</v>
      </c>
      <c r="H52" s="201">
        <v>0</v>
      </c>
      <c r="I52" s="267"/>
      <c r="J52" s="189">
        <f t="shared" si="1"/>
        <v>52</v>
      </c>
      <c r="K52" s="267"/>
    </row>
    <row r="53" spans="1:11" ht="31.5">
      <c r="A53" s="267"/>
      <c r="B53" s="205" t="s">
        <v>99</v>
      </c>
      <c r="C53" s="198" t="s">
        <v>189</v>
      </c>
      <c r="D53" s="343">
        <v>0</v>
      </c>
      <c r="E53" s="201">
        <v>0</v>
      </c>
      <c r="F53" s="201">
        <v>0</v>
      </c>
      <c r="G53" s="201">
        <v>0</v>
      </c>
      <c r="H53" s="201">
        <v>0</v>
      </c>
      <c r="I53" s="267"/>
      <c r="J53" s="189">
        <f t="shared" si="1"/>
        <v>53</v>
      </c>
      <c r="K53" s="267"/>
    </row>
    <row r="54" spans="1:11" ht="31.5">
      <c r="A54" s="267"/>
      <c r="B54" s="205" t="s">
        <v>25</v>
      </c>
      <c r="C54" s="199"/>
      <c r="D54" s="199"/>
      <c r="E54" s="199"/>
      <c r="F54" s="199"/>
      <c r="G54" s="199"/>
      <c r="H54" s="199"/>
      <c r="I54" s="267"/>
      <c r="J54" s="189">
        <f t="shared" si="1"/>
        <v>54</v>
      </c>
      <c r="K54" s="267"/>
    </row>
    <row r="55" spans="1:11" ht="47.25">
      <c r="A55" s="267"/>
      <c r="B55" s="205" t="s">
        <v>26</v>
      </c>
      <c r="C55" s="198" t="s">
        <v>189</v>
      </c>
      <c r="D55" s="343">
        <v>0</v>
      </c>
      <c r="E55" s="201">
        <v>0</v>
      </c>
      <c r="F55" s="201">
        <v>0</v>
      </c>
      <c r="G55" s="201">
        <v>0</v>
      </c>
      <c r="H55" s="201">
        <v>0</v>
      </c>
      <c r="I55" s="267"/>
      <c r="J55" s="189">
        <f t="shared" si="1"/>
        <v>55</v>
      </c>
      <c r="K55" s="267"/>
    </row>
    <row r="56" spans="1:11" ht="47.25">
      <c r="A56" s="267"/>
      <c r="B56" s="205" t="s">
        <v>27</v>
      </c>
      <c r="C56" s="199"/>
      <c r="D56" s="199"/>
      <c r="E56" s="199"/>
      <c r="F56" s="199"/>
      <c r="G56" s="199"/>
      <c r="H56" s="199"/>
      <c r="I56" s="267"/>
      <c r="J56" s="189">
        <f t="shared" si="1"/>
        <v>56</v>
      </c>
      <c r="K56" s="267"/>
    </row>
    <row r="57" spans="1:11" ht="47.25">
      <c r="A57" s="267"/>
      <c r="B57" s="205" t="s">
        <v>76</v>
      </c>
      <c r="C57" s="198" t="s">
        <v>190</v>
      </c>
      <c r="D57" s="343">
        <v>6</v>
      </c>
      <c r="E57" s="201">
        <v>6</v>
      </c>
      <c r="F57" s="201">
        <v>3</v>
      </c>
      <c r="G57" s="201">
        <v>3</v>
      </c>
      <c r="H57" s="201">
        <v>3</v>
      </c>
      <c r="I57" s="267"/>
      <c r="J57" s="189">
        <f t="shared" si="1"/>
        <v>57</v>
      </c>
      <c r="K57" s="267"/>
    </row>
    <row r="58" spans="1:11" ht="78.75">
      <c r="A58" s="267"/>
      <c r="B58" s="205" t="s">
        <v>191</v>
      </c>
      <c r="C58" s="198" t="s">
        <v>171</v>
      </c>
      <c r="D58" s="343">
        <v>100</v>
      </c>
      <c r="E58" s="201">
        <v>100</v>
      </c>
      <c r="F58" s="201">
        <v>100</v>
      </c>
      <c r="G58" s="201">
        <v>100</v>
      </c>
      <c r="H58" s="201">
        <v>100</v>
      </c>
      <c r="I58" s="267"/>
      <c r="J58" s="189">
        <f t="shared" si="1"/>
        <v>58</v>
      </c>
      <c r="K58" s="267"/>
    </row>
    <row r="59" spans="1:11" ht="15.75">
      <c r="A59" s="268"/>
      <c r="B59" s="269" t="s">
        <v>192</v>
      </c>
      <c r="C59" s="270"/>
      <c r="D59" s="206"/>
      <c r="E59" s="206"/>
      <c r="F59" s="206"/>
      <c r="G59" s="206"/>
      <c r="H59" s="207"/>
      <c r="I59" s="271"/>
      <c r="J59" s="189">
        <f t="shared" si="1"/>
        <v>59</v>
      </c>
      <c r="K59" s="271"/>
    </row>
    <row r="60" spans="1:11" ht="81.75">
      <c r="A60" s="268"/>
      <c r="B60" s="208" t="s">
        <v>193</v>
      </c>
      <c r="C60" s="209" t="s">
        <v>132</v>
      </c>
      <c r="D60" s="210" t="s">
        <v>3</v>
      </c>
      <c r="E60" s="210" t="s">
        <v>3</v>
      </c>
      <c r="F60" s="210" t="s">
        <v>3</v>
      </c>
      <c r="G60" s="201">
        <v>0</v>
      </c>
      <c r="H60" s="201">
        <v>0</v>
      </c>
      <c r="I60" s="271"/>
      <c r="J60" s="189">
        <f t="shared" si="1"/>
        <v>60</v>
      </c>
      <c r="K60" s="271"/>
    </row>
    <row r="61" spans="1:11" ht="99">
      <c r="A61" s="268"/>
      <c r="B61" s="208" t="s">
        <v>194</v>
      </c>
      <c r="C61" s="209" t="s">
        <v>132</v>
      </c>
      <c r="D61" s="210" t="s">
        <v>3</v>
      </c>
      <c r="E61" s="210" t="s">
        <v>3</v>
      </c>
      <c r="F61" s="210" t="s">
        <v>3</v>
      </c>
      <c r="G61" s="201">
        <v>0</v>
      </c>
      <c r="H61" s="201">
        <v>0</v>
      </c>
      <c r="I61" s="271"/>
      <c r="J61" s="189">
        <f t="shared" si="1"/>
        <v>61</v>
      </c>
      <c r="K61" s="271"/>
    </row>
    <row r="62" spans="1:11" ht="66">
      <c r="A62" s="268"/>
      <c r="B62" s="208" t="s">
        <v>195</v>
      </c>
      <c r="C62" s="209" t="s">
        <v>132</v>
      </c>
      <c r="D62" s="210" t="s">
        <v>3</v>
      </c>
      <c r="E62" s="210" t="s">
        <v>3</v>
      </c>
      <c r="F62" s="210" t="s">
        <v>3</v>
      </c>
      <c r="G62" s="201">
        <v>0</v>
      </c>
      <c r="H62" s="201">
        <v>0</v>
      </c>
      <c r="I62" s="271"/>
      <c r="J62" s="189">
        <f t="shared" si="1"/>
        <v>62</v>
      </c>
      <c r="K62" s="271"/>
    </row>
    <row r="63" spans="1:11" ht="83.25">
      <c r="A63" s="268"/>
      <c r="B63" s="208" t="s">
        <v>196</v>
      </c>
      <c r="C63" s="209" t="s">
        <v>132</v>
      </c>
      <c r="D63" s="210" t="s">
        <v>3</v>
      </c>
      <c r="E63" s="210" t="s">
        <v>3</v>
      </c>
      <c r="F63" s="210" t="s">
        <v>3</v>
      </c>
      <c r="G63" s="201">
        <v>0</v>
      </c>
      <c r="H63" s="201">
        <v>0</v>
      </c>
      <c r="I63" s="271"/>
      <c r="J63" s="189">
        <f t="shared" si="1"/>
        <v>63</v>
      </c>
      <c r="K63" s="271"/>
    </row>
    <row r="64" spans="1:11" ht="78.75">
      <c r="A64" s="268"/>
      <c r="B64" s="208" t="s">
        <v>197</v>
      </c>
      <c r="C64" s="209" t="s">
        <v>132</v>
      </c>
      <c r="D64" s="210" t="s">
        <v>3</v>
      </c>
      <c r="E64" s="210" t="s">
        <v>3</v>
      </c>
      <c r="F64" s="210" t="s">
        <v>3</v>
      </c>
      <c r="G64" s="201">
        <v>0</v>
      </c>
      <c r="H64" s="201">
        <v>0</v>
      </c>
      <c r="I64" s="271"/>
      <c r="J64" s="189">
        <f t="shared" si="1"/>
        <v>64</v>
      </c>
      <c r="K64" s="271"/>
    </row>
    <row r="65" spans="1:11" ht="63">
      <c r="A65" s="268"/>
      <c r="B65" s="208" t="s">
        <v>198</v>
      </c>
      <c r="C65" s="209" t="s">
        <v>199</v>
      </c>
      <c r="D65" s="343">
        <v>0.14</v>
      </c>
      <c r="E65" s="201">
        <v>0.03</v>
      </c>
      <c r="F65" s="201">
        <v>0.07</v>
      </c>
      <c r="G65" s="201">
        <v>0.12</v>
      </c>
      <c r="H65" s="201">
        <v>0.15</v>
      </c>
      <c r="I65" s="271"/>
      <c r="J65" s="189">
        <f t="shared" si="1"/>
        <v>65</v>
      </c>
      <c r="K65" s="271"/>
    </row>
    <row r="66" spans="1:11" ht="15.75">
      <c r="A66" s="268"/>
      <c r="B66" s="211" t="s">
        <v>200</v>
      </c>
      <c r="C66" s="212"/>
      <c r="D66" s="213"/>
      <c r="E66" s="213"/>
      <c r="F66" s="213"/>
      <c r="G66" s="213"/>
      <c r="H66" s="213"/>
      <c r="I66" s="271"/>
      <c r="J66" s="189"/>
      <c r="K66" s="271"/>
    </row>
    <row r="67" spans="1:11" s="261" customFormat="1" ht="5.25">
      <c r="A67" s="272"/>
      <c r="B67" s="214"/>
      <c r="C67" s="215"/>
      <c r="D67" s="216"/>
      <c r="E67" s="216"/>
      <c r="F67" s="216"/>
      <c r="G67" s="216"/>
      <c r="H67" s="216"/>
      <c r="I67" s="272"/>
      <c r="J67" s="188"/>
      <c r="K67" s="272"/>
    </row>
    <row r="68" spans="1:11" s="273" customFormat="1" ht="31.5">
      <c r="A68" s="268"/>
      <c r="B68" s="231" t="s">
        <v>201</v>
      </c>
      <c r="C68" s="232"/>
      <c r="I68" s="268"/>
      <c r="J68" s="189"/>
      <c r="K68" s="268"/>
    </row>
    <row r="69" spans="1:11" ht="12.75" customHeight="1">
      <c r="A69" s="274"/>
      <c r="B69" s="233"/>
      <c r="C69" s="234"/>
      <c r="D69" s="233"/>
      <c r="E69" s="233"/>
      <c r="F69" s="233"/>
      <c r="G69" s="233"/>
      <c r="H69" s="233"/>
      <c r="I69" s="274"/>
      <c r="J69" s="189"/>
      <c r="K69" s="274"/>
    </row>
    <row r="70" spans="1:11" ht="12.75" customHeight="1">
      <c r="A70" s="275"/>
      <c r="B70" s="235"/>
      <c r="C70" s="236"/>
      <c r="D70" s="233"/>
      <c r="E70" s="233"/>
      <c r="F70" s="233"/>
      <c r="G70" s="233"/>
      <c r="H70" s="233"/>
      <c r="I70" s="275"/>
      <c r="J70" s="189"/>
      <c r="K70" s="275"/>
    </row>
    <row r="71" spans="1:11" ht="12.75" customHeight="1">
      <c r="A71" s="275"/>
      <c r="B71" s="235"/>
      <c r="C71" s="236"/>
      <c r="D71" s="233"/>
      <c r="E71" s="233"/>
      <c r="F71" s="233"/>
      <c r="G71" s="233"/>
      <c r="H71" s="233"/>
      <c r="I71" s="275"/>
      <c r="J71" s="189"/>
      <c r="K71" s="275"/>
    </row>
    <row r="72" spans="1:11" ht="12.75" customHeight="1">
      <c r="A72" s="268"/>
      <c r="B72" s="237"/>
      <c r="C72" s="238"/>
      <c r="D72" s="233"/>
      <c r="E72" s="233"/>
      <c r="F72" s="233"/>
      <c r="G72" s="233"/>
      <c r="H72" s="233"/>
      <c r="I72" s="268"/>
      <c r="J72" s="189"/>
      <c r="K72" s="268"/>
    </row>
    <row r="73" spans="1:11" ht="31.5">
      <c r="A73" s="262"/>
      <c r="B73" s="239" t="s">
        <v>202</v>
      </c>
      <c r="C73" s="240"/>
      <c r="I73" s="262"/>
      <c r="J73" s="189"/>
      <c r="K73" s="262"/>
    </row>
    <row r="74" spans="1:11" ht="12.75" customHeight="1">
      <c r="A74" s="274"/>
      <c r="B74" s="233"/>
      <c r="C74" s="234"/>
      <c r="D74" s="233"/>
      <c r="E74" s="233"/>
      <c r="F74" s="233"/>
      <c r="G74" s="233"/>
      <c r="H74" s="233"/>
      <c r="I74" s="274"/>
      <c r="J74" s="189"/>
      <c r="K74" s="274"/>
    </row>
    <row r="75" spans="1:11" ht="12.75" customHeight="1">
      <c r="A75" s="275"/>
      <c r="B75" s="235"/>
      <c r="C75" s="236"/>
      <c r="D75" s="233"/>
      <c r="E75" s="233"/>
      <c r="F75" s="233"/>
      <c r="G75" s="233"/>
      <c r="H75" s="233"/>
      <c r="I75" s="275"/>
      <c r="J75" s="189"/>
      <c r="K75" s="275"/>
    </row>
    <row r="76" spans="1:11" ht="12.75" customHeight="1">
      <c r="A76" s="275"/>
      <c r="B76" s="235"/>
      <c r="C76" s="236"/>
      <c r="D76" s="233"/>
      <c r="E76" s="233"/>
      <c r="F76" s="233"/>
      <c r="G76" s="233"/>
      <c r="H76" s="233"/>
      <c r="I76" s="275"/>
      <c r="J76" s="189"/>
      <c r="K76" s="275"/>
    </row>
    <row r="77" spans="1:11" ht="12.75" customHeight="1">
      <c r="A77" s="268"/>
      <c r="B77" s="237"/>
      <c r="C77" s="238"/>
      <c r="D77" s="233"/>
      <c r="E77" s="233"/>
      <c r="F77" s="233"/>
      <c r="G77" s="233"/>
      <c r="H77" s="233"/>
      <c r="I77" s="268"/>
      <c r="J77" s="189"/>
      <c r="K77" s="268"/>
    </row>
    <row r="78" spans="1:11" s="261" customFormat="1" ht="5.25">
      <c r="A78" s="272"/>
      <c r="B78" s="214"/>
      <c r="C78" s="215"/>
      <c r="D78" s="216"/>
      <c r="E78" s="216"/>
      <c r="F78" s="216"/>
      <c r="G78" s="216"/>
      <c r="H78" s="216"/>
      <c r="I78" s="272"/>
      <c r="J78" s="188"/>
      <c r="K78" s="272"/>
    </row>
    <row r="79" spans="1:11" s="277" customFormat="1" ht="15.75">
      <c r="A79" s="276"/>
      <c r="B79" s="279" t="s">
        <v>279</v>
      </c>
      <c r="C79" s="279"/>
      <c r="D79" s="305"/>
      <c r="E79" s="306" t="s">
        <v>278</v>
      </c>
      <c r="F79" s="305"/>
      <c r="G79" s="263"/>
      <c r="H79" s="263"/>
      <c r="I79" s="276"/>
      <c r="J79" s="189"/>
      <c r="K79" s="276"/>
    </row>
    <row r="80" spans="1:11" s="278" customFormat="1" ht="12.75">
      <c r="A80" s="272"/>
      <c r="B80" s="217" t="s">
        <v>270</v>
      </c>
      <c r="C80" s="218"/>
      <c r="D80" s="305"/>
      <c r="E80" s="305" t="s">
        <v>15</v>
      </c>
      <c r="F80" s="305"/>
      <c r="G80" s="304"/>
      <c r="H80" s="304"/>
      <c r="I80" s="272"/>
      <c r="J80" s="189"/>
      <c r="K80" s="272"/>
    </row>
    <row r="81" spans="2:8" ht="15.75">
      <c r="B81" s="219" t="s">
        <v>203</v>
      </c>
      <c r="C81" s="220"/>
      <c r="D81" s="279" t="s">
        <v>280</v>
      </c>
      <c r="E81" s="279"/>
      <c r="F81" s="279"/>
      <c r="G81" s="279"/>
      <c r="H81" s="221"/>
    </row>
    <row r="82" spans="2:7" ht="15.75">
      <c r="B82" s="219" t="s">
        <v>204</v>
      </c>
      <c r="C82" s="220"/>
      <c r="D82" s="279" t="s">
        <v>280</v>
      </c>
      <c r="E82" s="279"/>
      <c r="F82" s="279"/>
      <c r="G82" s="279"/>
    </row>
    <row r="83" spans="1:11" s="265" customFormat="1" ht="15.75">
      <c r="A83" s="266"/>
      <c r="B83" s="222" t="s">
        <v>205</v>
      </c>
      <c r="C83" s="223"/>
      <c r="D83" s="279" t="s">
        <v>281</v>
      </c>
      <c r="E83" s="279"/>
      <c r="F83" s="279"/>
      <c r="G83" s="279"/>
      <c r="H83" s="224"/>
      <c r="I83" s="266"/>
      <c r="K83" s="266"/>
    </row>
    <row r="84" spans="2:10" s="261" customFormat="1" ht="5.25">
      <c r="B84" s="185"/>
      <c r="C84" s="186"/>
      <c r="D84" s="187"/>
      <c r="E84" s="187"/>
      <c r="F84" s="187"/>
      <c r="G84" s="187"/>
      <c r="H84" s="187"/>
      <c r="J84" s="188">
        <f>J83+1</f>
        <v>1</v>
      </c>
    </row>
    <row r="85" spans="4:8" ht="15.75">
      <c r="D85" s="221"/>
      <c r="E85" s="221"/>
      <c r="F85" s="221"/>
      <c r="G85" s="221"/>
      <c r="H85" s="221"/>
    </row>
  </sheetData>
  <sheetProtection/>
  <printOptions horizontalCentered="1"/>
  <pageMargins left="0.7874015748031497" right="0.15748031496062992" top="0.2362204724409449" bottom="0.2362204724409449" header="0.15748031496062992" footer="0.15748031496062992"/>
  <pageSetup fitToHeight="4" horizontalDpi="600" verticalDpi="600" orientation="portrait" paperSize="9" scale="70" r:id="rId1"/>
  <headerFooter>
    <oddHeader>&amp;R&amp;8&amp;P</oddHeader>
    <oddFooter>&amp;L&amp;8&amp;Z    &amp;F    &amp;A</oddFooter>
  </headerFooter>
  <rowBreaks count="1" manualBreakCount="1">
    <brk id="2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pane xSplit="3" ySplit="5" topLeftCell="D6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E3" activeCellId="1" sqref="D6:E17 E3"/>
    </sheetView>
  </sheetViews>
  <sheetFormatPr defaultColWidth="9.00390625" defaultRowHeight="15.75"/>
  <cols>
    <col min="1" max="1" width="0.875" style="26" customWidth="1"/>
    <col min="2" max="2" width="3.375" style="130" customWidth="1"/>
    <col min="3" max="3" width="21.50390625" style="130" customWidth="1"/>
    <col min="4" max="4" width="15.625" style="130" customWidth="1"/>
    <col min="5" max="5" width="41.125" style="130" customWidth="1"/>
    <col min="6" max="6" width="0.875" style="26" customWidth="1"/>
    <col min="7" max="16384" width="9.00390625" style="130" customWidth="1"/>
  </cols>
  <sheetData>
    <row r="1" spans="1:6" ht="24">
      <c r="A1" s="67"/>
      <c r="B1" s="293" t="s">
        <v>263</v>
      </c>
      <c r="C1" s="637" t="str">
        <f>"Форма 1.1 - Журнал учета текущей информации о прекращении передачи электрической энергии для потребителей услуг электросетевой организации"</f>
        <v>Форма 1.1 - Журнал учета текущей информации о прекращении передачи электрической энергии для потребителей услуг электросетевой организации</v>
      </c>
      <c r="D1" s="637"/>
      <c r="E1" s="637"/>
      <c r="F1" s="6"/>
    </row>
    <row r="2" spans="1:6" ht="12">
      <c r="A2" s="6"/>
      <c r="B2" s="84"/>
      <c r="C2" s="84" t="str">
        <f>Содержание!C5</f>
        <v>ООО "ИнвестГрадСтрой"</v>
      </c>
      <c r="E2" s="84"/>
      <c r="F2" s="6"/>
    </row>
    <row r="3" spans="1:6" s="295" customFormat="1" ht="12">
      <c r="A3" s="6"/>
      <c r="B3" s="84"/>
      <c r="C3" s="294" t="s">
        <v>30</v>
      </c>
      <c r="E3" s="539">
        <f>'[1]Форма.1.1'!$E$3</f>
        <v>2014</v>
      </c>
      <c r="F3" s="6"/>
    </row>
    <row r="4" spans="1:6" s="297" customFormat="1" ht="22.5">
      <c r="A4" s="87"/>
      <c r="B4" s="296" t="s">
        <v>7</v>
      </c>
      <c r="C4" s="296" t="s">
        <v>33</v>
      </c>
      <c r="D4" s="296" t="s">
        <v>34</v>
      </c>
      <c r="E4" s="296" t="s">
        <v>35</v>
      </c>
      <c r="F4" s="87"/>
    </row>
    <row r="5" spans="1:6" s="297" customFormat="1" ht="11.25">
      <c r="A5" s="87"/>
      <c r="B5" s="296">
        <v>1</v>
      </c>
      <c r="C5" s="296">
        <v>2</v>
      </c>
      <c r="D5" s="296">
        <v>3</v>
      </c>
      <c r="E5" s="296">
        <v>4</v>
      </c>
      <c r="F5" s="87"/>
    </row>
    <row r="6" spans="1:6" ht="12">
      <c r="A6" s="87"/>
      <c r="B6" s="129">
        <v>1</v>
      </c>
      <c r="C6" s="132" t="s">
        <v>113</v>
      </c>
      <c r="D6" s="466">
        <f>'[1]Форма.1.1'!D6</f>
        <v>0</v>
      </c>
      <c r="E6" s="132">
        <f>'[1]Форма.1.1'!E6</f>
        <v>35</v>
      </c>
      <c r="F6" s="87"/>
    </row>
    <row r="7" spans="1:6" ht="12">
      <c r="A7" s="87"/>
      <c r="B7" s="129">
        <v>2</v>
      </c>
      <c r="C7" s="132" t="s">
        <v>114</v>
      </c>
      <c r="D7" s="466">
        <f>'[1]Форма.1.1'!D7</f>
        <v>0.5</v>
      </c>
      <c r="E7" s="132">
        <f>'[1]Форма.1.1'!E7</f>
        <v>35</v>
      </c>
      <c r="F7" s="87"/>
    </row>
    <row r="8" spans="1:6" ht="12">
      <c r="A8" s="87"/>
      <c r="B8" s="129">
        <v>3</v>
      </c>
      <c r="C8" s="132" t="s">
        <v>115</v>
      </c>
      <c r="D8" s="466">
        <f>'[1]Форма.1.1'!D8</f>
        <v>0</v>
      </c>
      <c r="E8" s="132">
        <f>'[1]Форма.1.1'!E8</f>
        <v>35</v>
      </c>
      <c r="F8" s="87"/>
    </row>
    <row r="9" spans="1:6" ht="12">
      <c r="A9" s="87"/>
      <c r="B9" s="129">
        <v>4</v>
      </c>
      <c r="C9" s="132" t="s">
        <v>116</v>
      </c>
      <c r="D9" s="466">
        <f>'[1]Форма.1.1'!D9</f>
        <v>0</v>
      </c>
      <c r="E9" s="132">
        <f>'[1]Форма.1.1'!E9</f>
        <v>35</v>
      </c>
      <c r="F9" s="87"/>
    </row>
    <row r="10" spans="1:6" ht="12">
      <c r="A10" s="87"/>
      <c r="B10" s="129">
        <v>5</v>
      </c>
      <c r="C10" s="132" t="s">
        <v>117</v>
      </c>
      <c r="D10" s="466">
        <f>'[1]Форма.1.1'!D10</f>
        <v>2.5</v>
      </c>
      <c r="E10" s="132">
        <f>'[1]Форма.1.1'!E10</f>
        <v>35</v>
      </c>
      <c r="F10" s="87"/>
    </row>
    <row r="11" spans="1:6" ht="12">
      <c r="A11" s="87"/>
      <c r="B11" s="129">
        <v>6</v>
      </c>
      <c r="C11" s="132" t="s">
        <v>118</v>
      </c>
      <c r="D11" s="466">
        <f>'[1]Форма.1.1'!D11</f>
        <v>2</v>
      </c>
      <c r="E11" s="132">
        <f>'[1]Форма.1.1'!E11</f>
        <v>35</v>
      </c>
      <c r="F11" s="87"/>
    </row>
    <row r="12" spans="1:6" ht="12">
      <c r="A12" s="87"/>
      <c r="B12" s="129">
        <v>7</v>
      </c>
      <c r="C12" s="132" t="s">
        <v>119</v>
      </c>
      <c r="D12" s="466">
        <f>'[1]Форма.1.1'!D12</f>
        <v>3</v>
      </c>
      <c r="E12" s="132">
        <f>'[1]Форма.1.1'!E12</f>
        <v>35</v>
      </c>
      <c r="F12" s="87"/>
    </row>
    <row r="13" spans="1:6" ht="12">
      <c r="A13" s="87"/>
      <c r="B13" s="129">
        <v>8</v>
      </c>
      <c r="C13" s="132" t="s">
        <v>120</v>
      </c>
      <c r="D13" s="466">
        <f>'[1]Форма.1.1'!D13</f>
        <v>2</v>
      </c>
      <c r="E13" s="132">
        <f>'[1]Форма.1.1'!E13</f>
        <v>35</v>
      </c>
      <c r="F13" s="87"/>
    </row>
    <row r="14" spans="1:6" ht="12">
      <c r="A14" s="87"/>
      <c r="B14" s="129">
        <v>9</v>
      </c>
      <c r="C14" s="132" t="s">
        <v>121</v>
      </c>
      <c r="D14" s="466">
        <f>'[1]Форма.1.1'!D14</f>
        <v>0</v>
      </c>
      <c r="E14" s="132">
        <f>'[1]Форма.1.1'!E14</f>
        <v>35</v>
      </c>
      <c r="F14" s="87"/>
    </row>
    <row r="15" spans="1:6" ht="12">
      <c r="A15" s="87"/>
      <c r="B15" s="129">
        <v>10</v>
      </c>
      <c r="C15" s="132" t="s">
        <v>122</v>
      </c>
      <c r="D15" s="466">
        <f>'[1]Форма.1.1'!D15</f>
        <v>4</v>
      </c>
      <c r="E15" s="132">
        <f>'[1]Форма.1.1'!E15</f>
        <v>35</v>
      </c>
      <c r="F15" s="87"/>
    </row>
    <row r="16" spans="1:6" ht="12">
      <c r="A16" s="87"/>
      <c r="B16" s="129">
        <v>11</v>
      </c>
      <c r="C16" s="132" t="s">
        <v>123</v>
      </c>
      <c r="D16" s="466">
        <f>'[1]Форма.1.1'!D16</f>
        <v>2</v>
      </c>
      <c r="E16" s="132">
        <f>'[1]Форма.1.1'!E16</f>
        <v>35</v>
      </c>
      <c r="F16" s="87"/>
    </row>
    <row r="17" spans="1:6" ht="12">
      <c r="A17" s="87"/>
      <c r="B17" s="129">
        <v>12</v>
      </c>
      <c r="C17" s="132" t="s">
        <v>124</v>
      </c>
      <c r="D17" s="466">
        <f>'[1]Форма.1.1'!D17</f>
        <v>0</v>
      </c>
      <c r="E17" s="132">
        <f>'[1]Форма.1.1'!E17</f>
        <v>35</v>
      </c>
      <c r="F17" s="87"/>
    </row>
    <row r="18" spans="1:6" s="26" customFormat="1" ht="5.25">
      <c r="A18" s="6"/>
      <c r="B18" s="6"/>
      <c r="C18" s="6"/>
      <c r="D18" s="6"/>
      <c r="E18" s="6"/>
      <c r="F18" s="6"/>
    </row>
    <row r="19" spans="1:6" ht="15.75" customHeight="1">
      <c r="A19" s="6"/>
      <c r="B19" s="638" t="str">
        <f>Содержание!$C$21</f>
        <v>Директор </v>
      </c>
      <c r="C19" s="638"/>
      <c r="D19" s="84"/>
      <c r="E19" s="84"/>
      <c r="F19" s="6"/>
    </row>
    <row r="20" spans="1:6" ht="12">
      <c r="A20" s="6"/>
      <c r="B20" s="638"/>
      <c r="C20" s="638"/>
      <c r="D20" s="31" t="str">
        <f>Содержание!G21</f>
        <v>А.А. Фролов</v>
      </c>
      <c r="E20" s="31" t="s">
        <v>36</v>
      </c>
      <c r="F20" s="6"/>
    </row>
    <row r="21" spans="1:6" s="297" customFormat="1" ht="11.25">
      <c r="A21" s="6"/>
      <c r="B21" s="298"/>
      <c r="C21" s="299" t="s">
        <v>5</v>
      </c>
      <c r="D21" s="299" t="s">
        <v>15</v>
      </c>
      <c r="E21" s="299" t="s">
        <v>6</v>
      </c>
      <c r="F21" s="6"/>
    </row>
    <row r="22" spans="1:6" s="297" customFormat="1" ht="11.25">
      <c r="A22" s="6"/>
      <c r="B22" s="298"/>
      <c r="C22" s="298" t="s">
        <v>37</v>
      </c>
      <c r="D22" s="298"/>
      <c r="E22" s="298"/>
      <c r="F22" s="6"/>
    </row>
    <row r="23" spans="1:6" s="26" customFormat="1" ht="5.25">
      <c r="A23" s="6"/>
      <c r="F23" s="6"/>
    </row>
  </sheetData>
  <sheetProtection password="CA0A" sheet="1" formatCells="0" formatColumns="0" formatRows="0"/>
  <mergeCells count="2">
    <mergeCell ref="C1:E1"/>
    <mergeCell ref="B19:C20"/>
  </mergeCells>
  <printOptions horizontalCentered="1"/>
  <pageMargins left="0.72" right="0.25" top="0.23" bottom="0.24" header="0.16" footer="0.16"/>
  <pageSetup horizontalDpi="600" verticalDpi="600" orientation="portrait" paperSize="9" scale="97" r:id="rId1"/>
  <headerFooter alignWithMargins="0">
    <oddHeader>&amp;R&amp;8&amp;P</oddHeader>
    <oddFooter>&amp;L&amp;8&amp;F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43"/>
  <sheetViews>
    <sheetView zoomScaleSheetLayoutView="130" zoomScalePageLayoutView="0" workbookViewId="0" topLeftCell="I1">
      <pane ySplit="12" topLeftCell="A13" activePane="bottomLeft" state="frozen"/>
      <selection pane="topLeft" activeCell="H47" sqref="H47"/>
      <selection pane="bottomLeft" activeCell="N9" sqref="N9"/>
    </sheetView>
  </sheetViews>
  <sheetFormatPr defaultColWidth="9.00390625" defaultRowHeight="15.75" outlineLevelCol="1"/>
  <cols>
    <col min="1" max="1" width="0.875" style="33" customWidth="1"/>
    <col min="2" max="6" width="3.50390625" style="37" hidden="1" customWidth="1" outlineLevel="1"/>
    <col min="7" max="7" width="0.875" style="127" hidden="1" customWidth="1" outlineLevel="1"/>
    <col min="8" max="8" width="20.625" style="127" customWidth="1" collapsed="1"/>
    <col min="9" max="9" width="18.875" style="127" customWidth="1"/>
    <col min="10" max="10" width="29.00390625" style="127" customWidth="1"/>
    <col min="11" max="11" width="11.625" style="127" hidden="1" customWidth="1" outlineLevel="1"/>
    <col min="12" max="12" width="10.50390625" style="42" customWidth="1" collapsed="1"/>
    <col min="13" max="14" width="10.50390625" style="42" customWidth="1"/>
    <col min="15" max="16" width="0.875" style="65" customWidth="1"/>
    <col min="17" max="16384" width="9.00390625" style="127" customWidth="1"/>
  </cols>
  <sheetData>
    <row r="1" spans="1:14" s="65" customFormat="1" ht="5.25">
      <c r="A1" s="32"/>
      <c r="B1" s="33"/>
      <c r="C1" s="33"/>
      <c r="D1" s="33"/>
      <c r="E1" s="33"/>
      <c r="F1" s="33"/>
      <c r="L1" s="41"/>
      <c r="M1" s="41"/>
      <c r="N1" s="41"/>
    </row>
    <row r="2" spans="1:16" s="122" customFormat="1" ht="25.5">
      <c r="A2" s="36"/>
      <c r="B2" s="37"/>
      <c r="C2" s="37"/>
      <c r="D2" s="37"/>
      <c r="E2" s="37"/>
      <c r="F2" s="38"/>
      <c r="H2" s="64" t="s">
        <v>137</v>
      </c>
      <c r="L2" s="123"/>
      <c r="M2" s="123"/>
      <c r="N2" s="123"/>
      <c r="O2" s="124"/>
      <c r="P2" s="124"/>
    </row>
    <row r="3" spans="1:16" s="122" customFormat="1" ht="15.75">
      <c r="A3" s="33"/>
      <c r="B3" s="37"/>
      <c r="C3" s="37"/>
      <c r="D3" s="37"/>
      <c r="E3" s="37"/>
      <c r="F3" s="37"/>
      <c r="I3" s="125"/>
      <c r="L3" s="123"/>
      <c r="M3" s="123"/>
      <c r="N3" s="123"/>
      <c r="O3" s="124"/>
      <c r="P3" s="124"/>
    </row>
    <row r="4" spans="1:16" s="122" customFormat="1" ht="15.75">
      <c r="A4" s="33"/>
      <c r="B4" s="37"/>
      <c r="C4" s="37"/>
      <c r="D4" s="37"/>
      <c r="E4" s="37"/>
      <c r="F4" s="37"/>
      <c r="I4" s="29" t="str">
        <f>Содержание!$C$5</f>
        <v>ООО "ИнвестГрадСтрой"</v>
      </c>
      <c r="L4" s="123"/>
      <c r="M4" s="123"/>
      <c r="N4" s="123"/>
      <c r="O4" s="124"/>
      <c r="P4" s="124"/>
    </row>
    <row r="5" spans="1:16" s="122" customFormat="1" ht="54">
      <c r="A5" s="33"/>
      <c r="B5" s="47" t="s">
        <v>87</v>
      </c>
      <c r="C5" s="175" t="e">
        <f>K5</f>
        <v>#REF!</v>
      </c>
      <c r="D5" s="47">
        <f>L5</f>
        <v>0</v>
      </c>
      <c r="E5" s="47" t="str">
        <f>M5</f>
        <v>2014   План</v>
      </c>
      <c r="F5" s="47" t="str">
        <f>N5</f>
        <v>2014   Факт</v>
      </c>
      <c r="I5" s="123" t="s">
        <v>30</v>
      </c>
      <c r="K5" s="126" t="e">
        <f>#REF!</f>
        <v>#REF!</v>
      </c>
      <c r="M5" s="421" t="str">
        <f>Содержание!I5&amp;"   План"</f>
        <v>2014   План</v>
      </c>
      <c r="N5" s="421" t="str">
        <f>Содержание!I5&amp;"   Факт"</f>
        <v>2014   Факт</v>
      </c>
      <c r="O5" s="124"/>
      <c r="P5" s="124"/>
    </row>
    <row r="6" spans="1:14" s="55" customFormat="1" ht="5.25">
      <c r="A6" s="33"/>
      <c r="B6" s="146"/>
      <c r="C6" s="176"/>
      <c r="D6" s="146"/>
      <c r="E6" s="146"/>
      <c r="F6" s="146"/>
      <c r="L6" s="33"/>
      <c r="M6" s="33"/>
      <c r="N6" s="33"/>
    </row>
    <row r="7" spans="3:14" ht="15.75">
      <c r="C7" s="177"/>
      <c r="H7" s="639" t="s">
        <v>100</v>
      </c>
      <c r="I7" s="640"/>
      <c r="J7" s="640"/>
      <c r="K7" s="414" t="e">
        <f>MAX('Форма.1.1'!#REF!)</f>
        <v>#REF!</v>
      </c>
      <c r="L7" s="414"/>
      <c r="M7" s="415"/>
      <c r="N7" s="422">
        <f>MAX('Форма.1.1'!E6:E17)</f>
        <v>35</v>
      </c>
    </row>
    <row r="8" spans="3:14" ht="15.75">
      <c r="C8" s="177"/>
      <c r="H8" s="639" t="s">
        <v>38</v>
      </c>
      <c r="I8" s="640"/>
      <c r="J8" s="640"/>
      <c r="K8" s="414" t="e">
        <f>SUM('Форма.1.1'!#REF!)</f>
        <v>#REF!</v>
      </c>
      <c r="L8" s="414"/>
      <c r="M8" s="415"/>
      <c r="N8" s="476">
        <f>SUM('Форма.1.1'!D6:D17)</f>
        <v>16</v>
      </c>
    </row>
    <row r="9" spans="2:14" ht="33" customHeight="1">
      <c r="B9" s="12">
        <f>COUNTIF(D9:F9,"&lt;&gt;0")</f>
        <v>3</v>
      </c>
      <c r="C9" s="178">
        <f>COUNTIF(K9,"&lt;&gt;0")</f>
        <v>1</v>
      </c>
      <c r="D9" s="12">
        <f>COUNTIF(L9,"&lt;&gt;0")</f>
        <v>1</v>
      </c>
      <c r="E9" s="12">
        <f>COUNTIF(M9,"&lt;&gt;0")</f>
        <v>1</v>
      </c>
      <c r="F9" s="12">
        <f>COUNTIF(N9,"&lt;&gt;0")</f>
        <v>1</v>
      </c>
      <c r="H9" s="639" t="s">
        <v>101</v>
      </c>
      <c r="I9" s="640"/>
      <c r="J9" s="640"/>
      <c r="K9" s="416" t="e">
        <f>IF(K7=0,0,K8/K7)</f>
        <v>#REF!</v>
      </c>
      <c r="L9" s="417"/>
      <c r="M9" s="538">
        <f>'[1]Форма.1.2'!$M$9</f>
        <v>0.4851125</v>
      </c>
      <c r="N9" s="423">
        <f>IF(N7=0,0,N8/N7)</f>
        <v>0.45714285714285713</v>
      </c>
    </row>
    <row r="10" spans="1:16" ht="24" customHeight="1">
      <c r="A10" s="13"/>
      <c r="B10" s="12"/>
      <c r="C10" s="12"/>
      <c r="D10" s="12"/>
      <c r="E10" s="12"/>
      <c r="F10" s="12"/>
      <c r="K10" s="37"/>
      <c r="L10" s="37"/>
      <c r="M10" s="37"/>
      <c r="N10" s="37"/>
      <c r="O10" s="128"/>
      <c r="P10" s="128"/>
    </row>
    <row r="11" spans="2:16" ht="15.75">
      <c r="B11" s="12"/>
      <c r="C11" s="12"/>
      <c r="D11" s="12"/>
      <c r="E11" s="12"/>
      <c r="F11" s="12"/>
      <c r="G11" s="67"/>
      <c r="H11" s="641" t="str">
        <f>Содержание!$C$21</f>
        <v>Директор </v>
      </c>
      <c r="I11" s="641"/>
      <c r="J11" s="7" t="str">
        <f>Содержание!G21</f>
        <v>А.А. Фролов</v>
      </c>
      <c r="K11" s="7"/>
      <c r="L11" s="7" t="s">
        <v>66</v>
      </c>
      <c r="M11" s="7"/>
      <c r="N11" s="7"/>
      <c r="O11" s="128"/>
      <c r="P11" s="128"/>
    </row>
    <row r="12" spans="7:16" ht="15.75">
      <c r="G12" s="67"/>
      <c r="H12" s="31" t="s">
        <v>5</v>
      </c>
      <c r="I12" s="31"/>
      <c r="J12" s="31" t="s">
        <v>15</v>
      </c>
      <c r="K12" s="31"/>
      <c r="L12" s="31" t="s">
        <v>6</v>
      </c>
      <c r="M12" s="31"/>
      <c r="N12" s="31"/>
      <c r="O12" s="128"/>
      <c r="P12" s="128"/>
    </row>
    <row r="13" spans="1:16" s="55" customFormat="1" ht="10.5">
      <c r="A13" s="33"/>
      <c r="B13" s="12"/>
      <c r="C13" s="12"/>
      <c r="D13" s="12"/>
      <c r="E13" s="12"/>
      <c r="F13" s="12"/>
      <c r="G13" s="67"/>
      <c r="H13" s="67"/>
      <c r="I13" s="67"/>
      <c r="J13" s="67"/>
      <c r="K13" s="67"/>
      <c r="L13" s="87"/>
      <c r="M13" s="87"/>
      <c r="N13" s="87"/>
      <c r="O13" s="128"/>
      <c r="P13" s="128"/>
    </row>
    <row r="14" spans="2:6" ht="15.75">
      <c r="B14" s="12"/>
      <c r="C14" s="12"/>
      <c r="D14" s="12"/>
      <c r="E14" s="12"/>
      <c r="F14" s="12"/>
    </row>
    <row r="15" spans="2:6" ht="15.75">
      <c r="B15" s="12"/>
      <c r="C15" s="12"/>
      <c r="D15" s="12"/>
      <c r="E15" s="12"/>
      <c r="F15" s="12"/>
    </row>
    <row r="16" spans="2:6" ht="15.75">
      <c r="B16" s="12"/>
      <c r="C16" s="12"/>
      <c r="D16" s="12"/>
      <c r="E16" s="12"/>
      <c r="F16" s="12"/>
    </row>
    <row r="17" spans="2:6" ht="15.75">
      <c r="B17" s="33"/>
      <c r="C17" s="33"/>
      <c r="D17" s="33"/>
      <c r="E17" s="33"/>
      <c r="F17" s="33"/>
    </row>
    <row r="20" spans="2:6" ht="15.75">
      <c r="B20" s="12"/>
      <c r="C20" s="12"/>
      <c r="D20" s="12"/>
      <c r="E20" s="12"/>
      <c r="F20" s="12"/>
    </row>
    <row r="21" spans="2:6" ht="15.75">
      <c r="B21" s="33"/>
      <c r="C21" s="33"/>
      <c r="D21" s="33"/>
      <c r="E21" s="33"/>
      <c r="F21" s="33"/>
    </row>
    <row r="22" spans="2:6" ht="15.75">
      <c r="B22" s="12"/>
      <c r="C22" s="12"/>
      <c r="D22" s="12"/>
      <c r="E22" s="12"/>
      <c r="F22" s="12"/>
    </row>
    <row r="23" spans="2:6" ht="15.75">
      <c r="B23" s="33"/>
      <c r="C23" s="33"/>
      <c r="D23" s="33"/>
      <c r="E23" s="33"/>
      <c r="F23" s="33"/>
    </row>
    <row r="24" spans="2:6" ht="15.75">
      <c r="B24" s="12"/>
      <c r="C24" s="12"/>
      <c r="D24" s="12"/>
      <c r="E24" s="12"/>
      <c r="F24" s="12"/>
    </row>
    <row r="25" spans="2:6" ht="15.75">
      <c r="B25" s="33"/>
      <c r="C25" s="33"/>
      <c r="D25" s="33"/>
      <c r="E25" s="33"/>
      <c r="F25" s="33"/>
    </row>
    <row r="26" spans="2:6" ht="15.75">
      <c r="B26" s="12"/>
      <c r="C26" s="12"/>
      <c r="D26" s="12"/>
      <c r="E26" s="12"/>
      <c r="F26" s="12"/>
    </row>
    <row r="27" spans="2:6" ht="15.75">
      <c r="B27" s="33"/>
      <c r="C27" s="33"/>
      <c r="D27" s="33"/>
      <c r="E27" s="33"/>
      <c r="F27" s="33"/>
    </row>
    <row r="28" spans="2:6" ht="15.75">
      <c r="B28" s="12"/>
      <c r="C28" s="12"/>
      <c r="D28" s="12"/>
      <c r="E28" s="12"/>
      <c r="F28" s="12"/>
    </row>
    <row r="29" spans="2:6" ht="15.75">
      <c r="B29" s="33"/>
      <c r="C29" s="33"/>
      <c r="D29" s="33"/>
      <c r="E29" s="33"/>
      <c r="F29" s="33"/>
    </row>
    <row r="31" spans="2:6" ht="15.75">
      <c r="B31" s="12"/>
      <c r="C31" s="12"/>
      <c r="D31" s="12"/>
      <c r="E31" s="12"/>
      <c r="F31" s="12"/>
    </row>
    <row r="32" spans="2:6" ht="15.75">
      <c r="B32" s="33"/>
      <c r="C32" s="33"/>
      <c r="D32" s="33"/>
      <c r="E32" s="33"/>
      <c r="F32" s="33"/>
    </row>
    <row r="35" spans="2:6" ht="15.75">
      <c r="B35" s="12"/>
      <c r="C35" s="12"/>
      <c r="D35" s="12"/>
      <c r="E35" s="12"/>
      <c r="F35" s="12"/>
    </row>
    <row r="36" spans="2:6" ht="15.75">
      <c r="B36" s="12"/>
      <c r="C36" s="12"/>
      <c r="D36" s="12"/>
      <c r="E36" s="12"/>
      <c r="F36" s="12"/>
    </row>
    <row r="37" spans="2:6" ht="15.75">
      <c r="B37" s="33"/>
      <c r="C37" s="33"/>
      <c r="D37" s="33"/>
      <c r="E37" s="33"/>
      <c r="F37" s="33"/>
    </row>
    <row r="40" spans="2:6" ht="15.75">
      <c r="B40" s="33"/>
      <c r="C40" s="33"/>
      <c r="D40" s="33"/>
      <c r="E40" s="33"/>
      <c r="F40" s="33"/>
    </row>
    <row r="41" spans="1:6" ht="15.75">
      <c r="A41" s="56"/>
      <c r="B41" s="57"/>
      <c r="C41" s="57"/>
      <c r="D41" s="57"/>
      <c r="E41" s="57"/>
      <c r="F41" s="57"/>
    </row>
    <row r="42" spans="1:6" ht="15.75">
      <c r="A42" s="56"/>
      <c r="B42" s="57"/>
      <c r="C42" s="57"/>
      <c r="D42" s="57"/>
      <c r="E42" s="57"/>
      <c r="F42" s="57"/>
    </row>
    <row r="43" spans="1:6" ht="15.75">
      <c r="A43" s="62"/>
      <c r="B43" s="62"/>
      <c r="C43" s="62"/>
      <c r="D43" s="62"/>
      <c r="E43" s="62"/>
      <c r="F43" s="62"/>
    </row>
  </sheetData>
  <sheetProtection password="CA0A" sheet="1" formatCells="0" formatColumns="0" formatRows="0"/>
  <mergeCells count="4">
    <mergeCell ref="H8:J8"/>
    <mergeCell ref="H9:J9"/>
    <mergeCell ref="H7:J7"/>
    <mergeCell ref="H11:I11"/>
  </mergeCells>
  <printOptions horizontalCentered="1"/>
  <pageMargins left="0.7874015748031497" right="0.7874015748031497" top="1.4" bottom="0.46" header="1.26" footer="0.31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zoomScalePageLayoutView="0" workbookViewId="0" topLeftCell="C1">
      <selection activeCell="J13" sqref="J13"/>
    </sheetView>
  </sheetViews>
  <sheetFormatPr defaultColWidth="9.00390625" defaultRowHeight="15.75"/>
  <cols>
    <col min="1" max="1" width="0.875" style="23" customWidth="1"/>
    <col min="2" max="2" width="31.50390625" style="23" customWidth="1"/>
    <col min="3" max="3" width="28.50390625" style="23" customWidth="1"/>
    <col min="4" max="4" width="23.875" style="23" customWidth="1"/>
    <col min="5" max="7" width="8.625" style="23" customWidth="1"/>
    <col min="8" max="8" width="8.625" style="120" customWidth="1"/>
    <col min="9" max="9" width="8.625" style="121" customWidth="1"/>
    <col min="10" max="10" width="7.25390625" style="23" customWidth="1"/>
    <col min="11" max="11" width="0.875" style="23" customWidth="1"/>
    <col min="12" max="16384" width="9.00390625" style="23" customWidth="1"/>
  </cols>
  <sheetData>
    <row r="1" spans="1:9" s="20" customFormat="1" ht="5.25">
      <c r="A1" s="96"/>
      <c r="B1" s="96"/>
      <c r="C1" s="96"/>
      <c r="D1" s="96"/>
      <c r="E1" s="96"/>
      <c r="F1" s="96"/>
      <c r="G1" s="96"/>
      <c r="H1" s="97"/>
      <c r="I1" s="97"/>
    </row>
    <row r="2" spans="1:9" ht="36" customHeight="1">
      <c r="A2" s="97"/>
      <c r="B2" s="648" t="s">
        <v>138</v>
      </c>
      <c r="C2" s="648"/>
      <c r="D2" s="648"/>
      <c r="E2" s="648"/>
      <c r="F2" s="648"/>
      <c r="G2" s="648"/>
      <c r="H2" s="648"/>
      <c r="I2" s="648"/>
    </row>
    <row r="3" spans="1:9" ht="15.75">
      <c r="A3" s="97"/>
      <c r="B3" s="148"/>
      <c r="C3" s="98"/>
      <c r="D3" s="99"/>
      <c r="E3" s="24" t="str">
        <f>Содержание!$C$5</f>
        <v>ООО "ИнвестГрадСтрой"</v>
      </c>
      <c r="F3" s="99"/>
      <c r="G3" s="99"/>
      <c r="H3" s="97"/>
      <c r="I3" s="99"/>
    </row>
    <row r="4" spans="1:9" ht="15.75">
      <c r="A4" s="97"/>
      <c r="B4" s="100"/>
      <c r="C4" s="100"/>
      <c r="D4" s="100"/>
      <c r="E4" s="101" t="s">
        <v>30</v>
      </c>
      <c r="F4" s="102"/>
      <c r="G4" s="102"/>
      <c r="H4" s="103"/>
      <c r="I4" s="100"/>
    </row>
    <row r="5" spans="1:9" s="20" customFormat="1" ht="5.25">
      <c r="A5" s="97"/>
      <c r="B5" s="97"/>
      <c r="C5" s="97"/>
      <c r="D5" s="97"/>
      <c r="E5" s="97"/>
      <c r="F5" s="97"/>
      <c r="G5" s="97"/>
      <c r="H5" s="97"/>
      <c r="I5" s="97"/>
    </row>
    <row r="6" spans="1:11" s="106" customFormat="1" ht="58.5" customHeight="1">
      <c r="A6" s="104"/>
      <c r="B6" s="105" t="s">
        <v>39</v>
      </c>
      <c r="C6" s="105" t="s">
        <v>86</v>
      </c>
      <c r="D6" s="105" t="s">
        <v>268</v>
      </c>
      <c r="E6" s="649" t="s">
        <v>374</v>
      </c>
      <c r="F6" s="649"/>
      <c r="G6" s="649"/>
      <c r="H6" s="649"/>
      <c r="I6" s="649"/>
      <c r="J6" s="152"/>
      <c r="K6" s="149"/>
    </row>
    <row r="7" spans="1:10" s="106" customFormat="1" ht="16.5" customHeight="1">
      <c r="A7" s="104"/>
      <c r="B7" s="645" t="s">
        <v>40</v>
      </c>
      <c r="C7" s="642" t="s">
        <v>272</v>
      </c>
      <c r="D7" s="642" t="s">
        <v>273</v>
      </c>
      <c r="E7" s="418">
        <f>Содержание!I5</f>
        <v>2014</v>
      </c>
      <c r="F7" s="418">
        <f>E7</f>
        <v>2014</v>
      </c>
      <c r="G7" s="418">
        <f>F7+1</f>
        <v>2015</v>
      </c>
      <c r="H7" s="418">
        <f>G7+1</f>
        <v>2016</v>
      </c>
      <c r="I7" s="418">
        <f>H7+1</f>
        <v>2017</v>
      </c>
      <c r="J7" s="418">
        <f>H7+2</f>
        <v>2018</v>
      </c>
    </row>
    <row r="8" spans="1:10" s="106" customFormat="1" ht="16.5" customHeight="1">
      <c r="A8" s="104"/>
      <c r="B8" s="646"/>
      <c r="C8" s="643"/>
      <c r="D8" s="643"/>
      <c r="E8" s="418" t="s">
        <v>131</v>
      </c>
      <c r="F8" s="418" t="s">
        <v>131</v>
      </c>
      <c r="G8" s="418" t="s">
        <v>131</v>
      </c>
      <c r="H8" s="418" t="s">
        <v>131</v>
      </c>
      <c r="I8" s="418" t="s">
        <v>131</v>
      </c>
      <c r="J8" s="418"/>
    </row>
    <row r="9" spans="1:10" s="106" customFormat="1" ht="15" customHeight="1">
      <c r="A9" s="104"/>
      <c r="B9" s="646"/>
      <c r="C9" s="643"/>
      <c r="D9" s="643"/>
      <c r="E9" s="419" t="s">
        <v>129</v>
      </c>
      <c r="F9" s="419" t="s">
        <v>130</v>
      </c>
      <c r="G9" s="419" t="s">
        <v>130</v>
      </c>
      <c r="H9" s="419" t="s">
        <v>130</v>
      </c>
      <c r="I9" s="419" t="s">
        <v>130</v>
      </c>
      <c r="J9" s="419" t="s">
        <v>12</v>
      </c>
    </row>
    <row r="10" spans="1:10" s="106" customFormat="1" ht="83.25" customHeight="1">
      <c r="A10" s="104"/>
      <c r="B10" s="647"/>
      <c r="C10" s="644"/>
      <c r="D10" s="644"/>
      <c r="E10" s="420">
        <f>'Форма.1.2'!N9</f>
        <v>0.45714285714285713</v>
      </c>
      <c r="F10" s="537">
        <f>'[1]Форма.1.3'!F10</f>
        <v>0.4851125</v>
      </c>
      <c r="G10" s="537">
        <f>'[1]Форма.1.3'!G10</f>
        <v>0.4858</v>
      </c>
      <c r="H10" s="537">
        <f>'[1]Форма.1.3'!H10</f>
        <v>0.478513</v>
      </c>
      <c r="I10" s="537">
        <f>'[1]Форма.1.3'!I10</f>
        <v>0.47133530500000004</v>
      </c>
      <c r="J10" s="537">
        <f>'[1]Форма.1.3'!J10</f>
        <v>0.464265275425</v>
      </c>
    </row>
    <row r="11" spans="1:10" s="106" customFormat="1" ht="16.5" customHeight="1">
      <c r="A11" s="104"/>
      <c r="B11" s="645" t="s">
        <v>107</v>
      </c>
      <c r="C11" s="642" t="s">
        <v>271</v>
      </c>
      <c r="D11" s="642" t="s">
        <v>259</v>
      </c>
      <c r="E11" s="418">
        <f aca="true" t="shared" si="0" ref="E11:J11">E7</f>
        <v>2014</v>
      </c>
      <c r="F11" s="418">
        <f t="shared" si="0"/>
        <v>2014</v>
      </c>
      <c r="G11" s="418">
        <f t="shared" si="0"/>
        <v>2015</v>
      </c>
      <c r="H11" s="418">
        <f t="shared" si="0"/>
        <v>2016</v>
      </c>
      <c r="I11" s="418">
        <f t="shared" si="0"/>
        <v>2017</v>
      </c>
      <c r="J11" s="418">
        <f t="shared" si="0"/>
        <v>2018</v>
      </c>
    </row>
    <row r="12" spans="1:10" s="106" customFormat="1" ht="16.5" customHeight="1">
      <c r="A12" s="104"/>
      <c r="B12" s="646"/>
      <c r="C12" s="643"/>
      <c r="D12" s="643"/>
      <c r="E12" s="419" t="s">
        <v>12</v>
      </c>
      <c r="F12" s="419" t="s">
        <v>12</v>
      </c>
      <c r="G12" s="419" t="s">
        <v>12</v>
      </c>
      <c r="H12" s="419" t="s">
        <v>12</v>
      </c>
      <c r="I12" s="419" t="s">
        <v>12</v>
      </c>
      <c r="J12" s="419" t="s">
        <v>12</v>
      </c>
    </row>
    <row r="13" spans="1:10" s="106" customFormat="1" ht="33" customHeight="1">
      <c r="A13" s="104"/>
      <c r="B13" s="647"/>
      <c r="C13" s="643"/>
      <c r="D13" s="643"/>
      <c r="E13" s="420">
        <f>'Форма.3.3'!D14</f>
        <v>1</v>
      </c>
      <c r="F13" s="537" t="str">
        <f>'[1]Форма.1.3'!F13</f>
        <v>X</v>
      </c>
      <c r="G13" s="537">
        <f>'[1]Форма.1.3'!G13</f>
        <v>0</v>
      </c>
      <c r="H13" s="537">
        <f>'[1]Форма.1.3'!H13</f>
        <v>0</v>
      </c>
      <c r="I13" s="537">
        <f>'[1]Форма.1.3'!I13</f>
        <v>0</v>
      </c>
      <c r="J13" s="537">
        <f>'[1]Форма.1.3'!J13</f>
        <v>0</v>
      </c>
    </row>
    <row r="14" spans="1:10" s="106" customFormat="1" ht="16.5" customHeight="1">
      <c r="A14" s="104"/>
      <c r="B14" s="645" t="s">
        <v>41</v>
      </c>
      <c r="C14" s="642" t="s">
        <v>153</v>
      </c>
      <c r="D14" s="642" t="s">
        <v>260</v>
      </c>
      <c r="E14" s="418">
        <f aca="true" t="shared" si="1" ref="E14:J14">E7</f>
        <v>2014</v>
      </c>
      <c r="F14" s="418">
        <f t="shared" si="1"/>
        <v>2014</v>
      </c>
      <c r="G14" s="418">
        <f t="shared" si="1"/>
        <v>2015</v>
      </c>
      <c r="H14" s="418">
        <f t="shared" si="1"/>
        <v>2016</v>
      </c>
      <c r="I14" s="418">
        <f t="shared" si="1"/>
        <v>2017</v>
      </c>
      <c r="J14" s="418">
        <f t="shared" si="1"/>
        <v>2018</v>
      </c>
    </row>
    <row r="15" spans="1:10" s="106" customFormat="1" ht="16.5" customHeight="1">
      <c r="A15" s="104"/>
      <c r="B15" s="646"/>
      <c r="C15" s="643"/>
      <c r="D15" s="643"/>
      <c r="E15" s="418" t="s">
        <v>131</v>
      </c>
      <c r="F15" s="418" t="s">
        <v>131</v>
      </c>
      <c r="G15" s="418" t="s">
        <v>131</v>
      </c>
      <c r="H15" s="418" t="s">
        <v>131</v>
      </c>
      <c r="I15" s="418" t="s">
        <v>131</v>
      </c>
      <c r="J15" s="418"/>
    </row>
    <row r="16" spans="1:10" s="106" customFormat="1" ht="16.5" customHeight="1">
      <c r="A16" s="104"/>
      <c r="B16" s="646"/>
      <c r="C16" s="643"/>
      <c r="D16" s="643"/>
      <c r="E16" s="419" t="s">
        <v>130</v>
      </c>
      <c r="F16" s="419" t="s">
        <v>130</v>
      </c>
      <c r="G16" s="419" t="s">
        <v>130</v>
      </c>
      <c r="H16" s="419" t="s">
        <v>130</v>
      </c>
      <c r="I16" s="419" t="s">
        <v>130</v>
      </c>
      <c r="J16" s="419" t="s">
        <v>12</v>
      </c>
    </row>
    <row r="17" spans="1:10" s="106" customFormat="1" ht="54.75" customHeight="1">
      <c r="A17" s="104"/>
      <c r="B17" s="647"/>
      <c r="C17" s="644"/>
      <c r="D17" s="644"/>
      <c r="E17" s="420">
        <f>'Форма.6.4'!D69</f>
        <v>0.9833333333333332</v>
      </c>
      <c r="F17" s="537">
        <f>'[1]Форма.1.3'!F17</f>
        <v>1.01</v>
      </c>
      <c r="G17" s="537">
        <f>'[1]Форма.1.3'!G17</f>
        <v>0.8975</v>
      </c>
      <c r="H17" s="537">
        <f>'[1]Форма.1.3'!H17</f>
        <v>0.8975</v>
      </c>
      <c r="I17" s="537">
        <f>'[1]Форма.1.3'!I17</f>
        <v>0.8975</v>
      </c>
      <c r="J17" s="537">
        <f>'[1]Форма.1.3'!J17</f>
        <v>0.8975</v>
      </c>
    </row>
    <row r="18" spans="1:9" ht="15.75">
      <c r="A18" s="97"/>
      <c r="B18" s="107" t="s">
        <v>43</v>
      </c>
      <c r="C18" s="107"/>
      <c r="D18" s="107"/>
      <c r="E18" s="107"/>
      <c r="F18" s="107"/>
      <c r="G18" s="107"/>
      <c r="H18" s="108"/>
      <c r="I18" s="109"/>
    </row>
    <row r="19" spans="1:9" s="20" customFormat="1" ht="12">
      <c r="A19" s="97"/>
      <c r="B19" s="110" t="s">
        <v>44</v>
      </c>
      <c r="C19" s="97"/>
      <c r="D19" s="97"/>
      <c r="E19" s="97"/>
      <c r="F19" s="97"/>
      <c r="G19" s="97"/>
      <c r="H19" s="97"/>
      <c r="I19" s="97"/>
    </row>
    <row r="20" spans="1:9" s="112" customFormat="1" ht="15.75">
      <c r="A20" s="97"/>
      <c r="B20" s="111"/>
      <c r="C20" s="10" t="str">
        <f>Содержание!$C$21</f>
        <v>Директор </v>
      </c>
      <c r="D20" s="7" t="str">
        <f>Содержание!$G$21</f>
        <v>А.А. Фролов</v>
      </c>
      <c r="E20" s="113" t="s">
        <v>32</v>
      </c>
      <c r="H20" s="114"/>
      <c r="I20" s="115"/>
    </row>
    <row r="21" spans="1:9" s="112" customFormat="1" ht="15.75">
      <c r="A21" s="97"/>
      <c r="B21" s="102"/>
      <c r="C21" s="25" t="s">
        <v>5</v>
      </c>
      <c r="D21" s="25" t="s">
        <v>15</v>
      </c>
      <c r="E21" s="25" t="s">
        <v>6</v>
      </c>
      <c r="H21" s="114"/>
      <c r="I21" s="115"/>
    </row>
    <row r="22" spans="1:9" s="117" customFormat="1" ht="5.25">
      <c r="A22" s="97"/>
      <c r="B22" s="97"/>
      <c r="C22" s="97"/>
      <c r="D22" s="116"/>
      <c r="E22" s="118"/>
      <c r="H22" s="114"/>
      <c r="I22" s="114"/>
    </row>
    <row r="23" spans="1:4" ht="15.75">
      <c r="A23" s="97"/>
      <c r="B23" s="119" t="s">
        <v>42</v>
      </c>
      <c r="C23" s="99"/>
      <c r="D23" s="99"/>
    </row>
    <row r="24" spans="1:9" s="20" customFormat="1" ht="5.25">
      <c r="A24" s="96"/>
      <c r="B24" s="96"/>
      <c r="C24" s="96"/>
      <c r="D24" s="96"/>
      <c r="E24" s="96"/>
      <c r="F24" s="96"/>
      <c r="G24" s="96"/>
      <c r="H24" s="97"/>
      <c r="I24" s="97"/>
    </row>
  </sheetData>
  <sheetProtection formatCells="0" formatColumns="0" formatRows="0"/>
  <mergeCells count="11">
    <mergeCell ref="B2:I2"/>
    <mergeCell ref="E6:I6"/>
    <mergeCell ref="D14:D17"/>
    <mergeCell ref="C14:C17"/>
    <mergeCell ref="B14:B17"/>
    <mergeCell ref="D7:D10"/>
    <mergeCell ref="C7:C10"/>
    <mergeCell ref="B7:B10"/>
    <mergeCell ref="B11:B13"/>
    <mergeCell ref="C11:C13"/>
    <mergeCell ref="D11:D13"/>
  </mergeCells>
  <printOptions horizontalCentered="1"/>
  <pageMargins left="0.2" right="0.19" top="0.75" bottom="0.25" header="0.67" footer="0.17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zoomScalePageLayoutView="0" workbookViewId="0" topLeftCell="A1">
      <pane xSplit="7" ySplit="7" topLeftCell="L17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L19" sqref="L19"/>
    </sheetView>
  </sheetViews>
  <sheetFormatPr defaultColWidth="9.00390625" defaultRowHeight="15.75" outlineLevelCol="1"/>
  <cols>
    <col min="1" max="1" width="0.875" style="33" customWidth="1"/>
    <col min="2" max="6" width="3.50390625" style="37" hidden="1" customWidth="1" outlineLevel="1"/>
    <col min="7" max="7" width="60.00390625" style="63" customWidth="1" collapsed="1"/>
    <col min="8" max="10" width="7.625" style="39" hidden="1" customWidth="1" outlineLevel="1"/>
    <col min="11" max="11" width="8.25390625" style="39" hidden="1" customWidth="1" outlineLevel="1"/>
    <col min="12" max="12" width="11.125" style="39" bestFit="1" customWidth="1" collapsed="1"/>
    <col min="13" max="13" width="7.125" style="333" customWidth="1"/>
    <col min="14" max="14" width="5.25390625" style="40" bestFit="1" customWidth="1"/>
    <col min="15" max="15" width="9.50390625" style="39" bestFit="1" customWidth="1"/>
    <col min="16" max="16" width="5.75390625" style="39" bestFit="1" customWidth="1"/>
    <col min="17" max="17" width="0.875" style="41" customWidth="1"/>
    <col min="18" max="18" width="8.00390625" style="42" customWidth="1"/>
    <col min="19" max="16384" width="9.00390625" style="42" customWidth="1"/>
  </cols>
  <sheetData>
    <row r="1" spans="1:14" s="33" customFormat="1" ht="5.25">
      <c r="A1" s="32"/>
      <c r="G1" s="34"/>
      <c r="N1" s="35"/>
    </row>
    <row r="2" spans="1:13" ht="23.25" customHeight="1">
      <c r="A2" s="36"/>
      <c r="F2" s="38"/>
      <c r="G2" s="552" t="s">
        <v>384</v>
      </c>
      <c r="M2" s="39"/>
    </row>
    <row r="3" spans="7:13" ht="15.75">
      <c r="G3" s="11" t="str">
        <f>Содержание!$C$5</f>
        <v>ООО "ИнвестГрадСтрой"</v>
      </c>
      <c r="M3" s="39"/>
    </row>
    <row r="4" spans="7:13" ht="15.75">
      <c r="G4" s="43" t="s">
        <v>30</v>
      </c>
      <c r="K4" s="40"/>
      <c r="L4" s="40"/>
      <c r="M4" s="40"/>
    </row>
    <row r="5" spans="2:16" ht="18.75" customHeight="1">
      <c r="B5" s="44"/>
      <c r="G5" s="651" t="s">
        <v>61</v>
      </c>
      <c r="H5" s="45"/>
      <c r="I5" s="45"/>
      <c r="J5" s="45"/>
      <c r="K5" s="45"/>
      <c r="L5" s="45">
        <f>Содержание!I5</f>
        <v>2014</v>
      </c>
      <c r="M5" s="424">
        <f>Содержание!I5</f>
        <v>2014</v>
      </c>
      <c r="N5" s="653" t="s">
        <v>88</v>
      </c>
      <c r="O5" s="650" t="s">
        <v>53</v>
      </c>
      <c r="P5" s="650" t="s">
        <v>89</v>
      </c>
    </row>
    <row r="6" spans="2:16" ht="30">
      <c r="B6" s="47" t="s">
        <v>87</v>
      </c>
      <c r="C6" s="47">
        <f>H5</f>
        <v>0</v>
      </c>
      <c r="D6" s="47">
        <f>I5</f>
        <v>0</v>
      </c>
      <c r="E6" s="47">
        <f>J5</f>
        <v>0</v>
      </c>
      <c r="F6" s="47">
        <f>K5</f>
        <v>0</v>
      </c>
      <c r="G6" s="652"/>
      <c r="H6" s="46"/>
      <c r="I6" s="46"/>
      <c r="J6" s="46"/>
      <c r="K6" s="46"/>
      <c r="L6" s="46" t="s">
        <v>90</v>
      </c>
      <c r="M6" s="329" t="s">
        <v>94</v>
      </c>
      <c r="N6" s="653"/>
      <c r="O6" s="650"/>
      <c r="P6" s="650"/>
    </row>
    <row r="7" spans="7:16" ht="15" customHeight="1">
      <c r="G7" s="46">
        <v>1</v>
      </c>
      <c r="H7" s="46"/>
      <c r="I7" s="46"/>
      <c r="J7" s="46"/>
      <c r="K7" s="46"/>
      <c r="L7" s="46">
        <v>2</v>
      </c>
      <c r="M7" s="329">
        <v>3</v>
      </c>
      <c r="N7" s="48">
        <v>4</v>
      </c>
      <c r="O7" s="46">
        <v>5</v>
      </c>
      <c r="P7" s="46">
        <v>6</v>
      </c>
    </row>
    <row r="8" spans="7:16" ht="45">
      <c r="G8" s="49" t="s">
        <v>45</v>
      </c>
      <c r="H8" s="46"/>
      <c r="I8" s="46"/>
      <c r="J8" s="46"/>
      <c r="K8" s="46"/>
      <c r="L8" s="46" t="s">
        <v>3</v>
      </c>
      <c r="M8" s="329" t="s">
        <v>3</v>
      </c>
      <c r="N8" s="50"/>
      <c r="O8" s="46" t="s">
        <v>79</v>
      </c>
      <c r="P8" s="283">
        <f>AVERAGE(P9,P10)</f>
        <v>2</v>
      </c>
    </row>
    <row r="9" spans="1:16" ht="45">
      <c r="A9" s="13"/>
      <c r="B9" s="12">
        <f>COUNTIF(D9:F9,"&lt;&gt;0")</f>
        <v>3</v>
      </c>
      <c r="C9" s="12">
        <f aca="true" t="shared" si="0" ref="C9:F18">COUNTIF(H9,"&lt;&gt;0")</f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49" t="s">
        <v>95</v>
      </c>
      <c r="H9" s="51"/>
      <c r="I9" s="51"/>
      <c r="J9" s="51"/>
      <c r="K9" s="51"/>
      <c r="L9" s="425">
        <f>'[1]Форма.6.1'!L9</f>
        <v>8.333333333333332</v>
      </c>
      <c r="M9" s="534">
        <f>'[1]Форма.6.1'!M9</f>
        <v>8.333333333333332</v>
      </c>
      <c r="N9" s="336">
        <f>IF(AND(L9=0,M9=0),100,IF(AND(L9=0,M9&gt;0),120,L9/M9*100))</f>
        <v>100</v>
      </c>
      <c r="O9" s="46" t="s">
        <v>63</v>
      </c>
      <c r="P9" s="46">
        <f>IF(N9&lt;80,3,IF(N9&gt;120,1,2))</f>
        <v>2</v>
      </c>
    </row>
    <row r="10" spans="2:16" ht="45">
      <c r="B10" s="12">
        <f aca="true" t="shared" si="1" ref="B10:B25">COUNTIF(D10:F10,"&lt;&gt;0")</f>
        <v>3</v>
      </c>
      <c r="C10" s="12">
        <f t="shared" si="0"/>
        <v>1</v>
      </c>
      <c r="D10" s="12">
        <f t="shared" si="0"/>
        <v>1</v>
      </c>
      <c r="E10" s="12">
        <f t="shared" si="0"/>
        <v>1</v>
      </c>
      <c r="F10" s="12">
        <f t="shared" si="0"/>
        <v>1</v>
      </c>
      <c r="G10" s="49" t="s">
        <v>54</v>
      </c>
      <c r="H10" s="46"/>
      <c r="I10" s="46"/>
      <c r="J10" s="46"/>
      <c r="K10" s="46"/>
      <c r="L10" s="46" t="s">
        <v>3</v>
      </c>
      <c r="M10" s="535" t="s">
        <v>3</v>
      </c>
      <c r="N10" s="50"/>
      <c r="O10" s="46" t="s">
        <v>63</v>
      </c>
      <c r="P10" s="283">
        <f>AVERAGE(P11,P12,P13,P14)</f>
        <v>2</v>
      </c>
    </row>
    <row r="11" spans="2:16" ht="30">
      <c r="B11" s="12">
        <f t="shared" si="1"/>
        <v>3</v>
      </c>
      <c r="C11" s="12">
        <f t="shared" si="0"/>
        <v>1</v>
      </c>
      <c r="D11" s="12">
        <f t="shared" si="0"/>
        <v>1</v>
      </c>
      <c r="E11" s="12">
        <f t="shared" si="0"/>
        <v>1</v>
      </c>
      <c r="F11" s="12">
        <f t="shared" si="0"/>
        <v>1</v>
      </c>
      <c r="G11" s="49" t="s">
        <v>46</v>
      </c>
      <c r="H11" s="51"/>
      <c r="I11" s="51"/>
      <c r="J11" s="51"/>
      <c r="K11" s="51"/>
      <c r="L11" s="425">
        <f>'[1]Форма.6.1'!L11</f>
        <v>0</v>
      </c>
      <c r="M11" s="534">
        <f>'[1]Форма.6.1'!M11</f>
        <v>0</v>
      </c>
      <c r="N11" s="332">
        <f>IF(AND(L11=0,M11=0),100,IF(AND(L11=0,M11&gt;0),120,L11/M11*100))</f>
        <v>100</v>
      </c>
      <c r="O11" s="46" t="s">
        <v>80</v>
      </c>
      <c r="P11" s="46">
        <f>IF(N11&lt;80,3,IF(N11&gt;120,1,2))</f>
        <v>2</v>
      </c>
    </row>
    <row r="12" spans="2:16" ht="45">
      <c r="B12" s="12">
        <f t="shared" si="1"/>
        <v>3</v>
      </c>
      <c r="C12" s="12">
        <f t="shared" si="0"/>
        <v>1</v>
      </c>
      <c r="D12" s="12">
        <f t="shared" si="0"/>
        <v>1</v>
      </c>
      <c r="E12" s="12">
        <f t="shared" si="0"/>
        <v>1</v>
      </c>
      <c r="F12" s="12">
        <f t="shared" si="0"/>
        <v>1</v>
      </c>
      <c r="G12" s="155" t="s">
        <v>212</v>
      </c>
      <c r="H12" s="51"/>
      <c r="I12" s="51"/>
      <c r="J12" s="51"/>
      <c r="K12" s="51"/>
      <c r="L12" s="425">
        <f>'[1]Форма.6.1'!L12</f>
        <v>0</v>
      </c>
      <c r="M12" s="534">
        <f>'[1]Форма.6.1'!M12</f>
        <v>25</v>
      </c>
      <c r="N12" s="332">
        <f>IF(AND(L12=0,M12=0),100,IF(AND(L12=0,M12&gt;0),120,L12/M12*100))</f>
        <v>120</v>
      </c>
      <c r="O12" s="46" t="s">
        <v>80</v>
      </c>
      <c r="P12" s="46">
        <f>IF(N12&lt;80,3,IF(N12&gt;120,1,2))</f>
        <v>2</v>
      </c>
    </row>
    <row r="13" spans="2:16" ht="30">
      <c r="B13" s="12">
        <f t="shared" si="1"/>
        <v>3</v>
      </c>
      <c r="C13" s="12">
        <f t="shared" si="0"/>
        <v>1</v>
      </c>
      <c r="D13" s="12">
        <f t="shared" si="0"/>
        <v>1</v>
      </c>
      <c r="E13" s="12">
        <f t="shared" si="0"/>
        <v>1</v>
      </c>
      <c r="F13" s="12">
        <f t="shared" si="0"/>
        <v>1</v>
      </c>
      <c r="G13" s="49" t="s">
        <v>47</v>
      </c>
      <c r="H13" s="51"/>
      <c r="I13" s="51"/>
      <c r="J13" s="51"/>
      <c r="K13" s="51"/>
      <c r="L13" s="425">
        <f>'[1]Форма.6.1'!L13</f>
        <v>4</v>
      </c>
      <c r="M13" s="534">
        <f>'[1]Форма.6.1'!M13</f>
        <v>4</v>
      </c>
      <c r="N13" s="332">
        <f>IF(AND(L13=0,M13=0),100,IF(AND(L13=0,M13&gt;0),120,L13/M13*100))</f>
        <v>100</v>
      </c>
      <c r="O13" s="46" t="s">
        <v>80</v>
      </c>
      <c r="P13" s="46">
        <f>IF(N13&lt;80,3,IF(N13&gt;120,1,2))</f>
        <v>2</v>
      </c>
    </row>
    <row r="14" spans="2:16" ht="45">
      <c r="B14" s="12">
        <f t="shared" si="1"/>
        <v>3</v>
      </c>
      <c r="C14" s="12">
        <f t="shared" si="0"/>
        <v>1</v>
      </c>
      <c r="D14" s="12">
        <f t="shared" si="0"/>
        <v>1</v>
      </c>
      <c r="E14" s="12">
        <f t="shared" si="0"/>
        <v>1</v>
      </c>
      <c r="F14" s="12">
        <f t="shared" si="0"/>
        <v>1</v>
      </c>
      <c r="G14" s="49" t="s">
        <v>48</v>
      </c>
      <c r="H14" s="51"/>
      <c r="I14" s="51"/>
      <c r="J14" s="51"/>
      <c r="K14" s="51"/>
      <c r="L14" s="425">
        <f>'[1]Форма.6.1'!L14</f>
        <v>8</v>
      </c>
      <c r="M14" s="534">
        <f>'[1]Форма.6.1'!M14</f>
        <v>8</v>
      </c>
      <c r="N14" s="332">
        <f>IF(AND(L14=0,M14=0),100,IF(AND(L14=0,M14&gt;0),120,L14/M14*100))</f>
        <v>100</v>
      </c>
      <c r="O14" s="46" t="s">
        <v>80</v>
      </c>
      <c r="P14" s="46">
        <f>IF(N14&lt;80,3,IF(N14&gt;120,1,2))</f>
        <v>2</v>
      </c>
    </row>
    <row r="15" spans="7:16" ht="45">
      <c r="G15" s="49" t="s">
        <v>49</v>
      </c>
      <c r="H15" s="46"/>
      <c r="I15" s="46"/>
      <c r="J15" s="46"/>
      <c r="K15" s="46"/>
      <c r="L15" s="46" t="s">
        <v>3</v>
      </c>
      <c r="M15" s="535" t="s">
        <v>3</v>
      </c>
      <c r="N15" s="50"/>
      <c r="O15" s="46" t="s">
        <v>79</v>
      </c>
      <c r="P15" s="283">
        <f>AVERAGE(P16,P17,P18)</f>
        <v>2</v>
      </c>
    </row>
    <row r="16" spans="2:16" ht="30">
      <c r="B16" s="12">
        <f t="shared" si="1"/>
        <v>3</v>
      </c>
      <c r="C16" s="12">
        <f t="shared" si="0"/>
        <v>1</v>
      </c>
      <c r="D16" s="12">
        <f t="shared" si="0"/>
        <v>1</v>
      </c>
      <c r="E16" s="12">
        <f t="shared" si="0"/>
        <v>1</v>
      </c>
      <c r="F16" s="12">
        <f t="shared" si="0"/>
        <v>1</v>
      </c>
      <c r="G16" s="49" t="s">
        <v>91</v>
      </c>
      <c r="H16" s="51"/>
      <c r="I16" s="51"/>
      <c r="J16" s="51"/>
      <c r="K16" s="51"/>
      <c r="L16" s="425">
        <f>'[1]Форма.6.1'!L16</f>
        <v>0</v>
      </c>
      <c r="M16" s="534">
        <f>'[1]Форма.6.1'!M16</f>
        <v>1</v>
      </c>
      <c r="N16" s="332">
        <f>IF(AND(L16=0,M16=0),100,IF(AND(L16=0,M16&gt;0),120,L16/M16*100))</f>
        <v>120</v>
      </c>
      <c r="O16" s="46" t="s">
        <v>63</v>
      </c>
      <c r="P16" s="46">
        <f>IF(N16&lt;80,3,IF(N16&gt;120,1,2))</f>
        <v>2</v>
      </c>
    </row>
    <row r="17" spans="2:16" ht="45">
      <c r="B17" s="12">
        <f t="shared" si="1"/>
        <v>3</v>
      </c>
      <c r="C17" s="12">
        <f t="shared" si="0"/>
        <v>1</v>
      </c>
      <c r="D17" s="12">
        <f t="shared" si="0"/>
        <v>1</v>
      </c>
      <c r="E17" s="12">
        <f t="shared" si="0"/>
        <v>1</v>
      </c>
      <c r="F17" s="12">
        <f t="shared" si="0"/>
        <v>1</v>
      </c>
      <c r="G17" s="49" t="s">
        <v>84</v>
      </c>
      <c r="H17" s="51"/>
      <c r="I17" s="51"/>
      <c r="J17" s="51"/>
      <c r="K17" s="51"/>
      <c r="L17" s="425">
        <f>'[1]Форма.6.1'!L17</f>
        <v>0</v>
      </c>
      <c r="M17" s="534">
        <f>'[1]Форма.6.1'!M17</f>
        <v>0</v>
      </c>
      <c r="N17" s="332">
        <f>IF(AND(L17=0,M17=0),100,IF(AND(L17=0,M17&gt;0),120,L17/M17*100))</f>
        <v>100</v>
      </c>
      <c r="O17" s="46" t="s">
        <v>63</v>
      </c>
      <c r="P17" s="46">
        <f>IF(N17&lt;80,3,IF(N17&gt;120,1,2))</f>
        <v>2</v>
      </c>
    </row>
    <row r="18" spans="2:16" ht="45.75" thickBot="1">
      <c r="B18" s="12">
        <f t="shared" si="1"/>
        <v>3</v>
      </c>
      <c r="C18" s="12">
        <f t="shared" si="0"/>
        <v>1</v>
      </c>
      <c r="D18" s="12">
        <f t="shared" si="0"/>
        <v>1</v>
      </c>
      <c r="E18" s="12">
        <f t="shared" si="0"/>
        <v>1</v>
      </c>
      <c r="F18" s="12">
        <f t="shared" si="0"/>
        <v>1</v>
      </c>
      <c r="G18" s="49" t="s">
        <v>85</v>
      </c>
      <c r="H18" s="51"/>
      <c r="I18" s="51"/>
      <c r="J18" s="51"/>
      <c r="K18" s="51"/>
      <c r="L18" s="425">
        <f>'[1]Форма.6.1'!L18</f>
        <v>0</v>
      </c>
      <c r="M18" s="534">
        <f>'[1]Форма.6.1'!M18</f>
        <v>0</v>
      </c>
      <c r="N18" s="332">
        <f>IF(AND(L18=0,M18=0),100,IF(AND(L18=0,M18&gt;0),120,L18/M18*100))</f>
        <v>100</v>
      </c>
      <c r="O18" s="46" t="s">
        <v>63</v>
      </c>
      <c r="P18" s="46">
        <f>IF(N18&lt;80,3,IF(N18&gt;120,1,2))</f>
        <v>2</v>
      </c>
    </row>
    <row r="19" spans="2:16" ht="45.75" thickBot="1">
      <c r="B19" s="12">
        <f t="shared" si="1"/>
        <v>3</v>
      </c>
      <c r="C19" s="12">
        <f aca="true" t="shared" si="2" ref="C19:F20">COUNTIF(H19,"&lt;&gt;0")</f>
        <v>1</v>
      </c>
      <c r="D19" s="12">
        <f t="shared" si="2"/>
        <v>1</v>
      </c>
      <c r="E19" s="12">
        <f t="shared" si="2"/>
        <v>1</v>
      </c>
      <c r="F19" s="12">
        <f t="shared" si="2"/>
        <v>1</v>
      </c>
      <c r="G19" s="49" t="s">
        <v>93</v>
      </c>
      <c r="H19" s="51"/>
      <c r="I19" s="51"/>
      <c r="J19" s="51"/>
      <c r="K19" s="51"/>
      <c r="L19" s="425">
        <f>'[1]Форма.6.1'!L19</f>
        <v>0</v>
      </c>
      <c r="M19" s="534">
        <f>'[1]Форма.6.1'!M19</f>
        <v>0</v>
      </c>
      <c r="N19" s="337">
        <f>IF(AND(L19=0,M19=0),100,IF(AND(L19=0,M19&gt;0),120,L19/M19*100))</f>
        <v>100</v>
      </c>
      <c r="O19" s="46" t="s">
        <v>63</v>
      </c>
      <c r="P19" s="285">
        <f>IF(N19&lt;80,3,IF(N19&gt;120,1,2))</f>
        <v>2</v>
      </c>
    </row>
    <row r="20" spans="2:16" ht="60.75" thickBot="1">
      <c r="B20" s="12">
        <f t="shared" si="1"/>
        <v>3</v>
      </c>
      <c r="C20" s="12">
        <f t="shared" si="2"/>
        <v>1</v>
      </c>
      <c r="D20" s="12">
        <f t="shared" si="2"/>
        <v>1</v>
      </c>
      <c r="E20" s="12">
        <f t="shared" si="2"/>
        <v>1</v>
      </c>
      <c r="F20" s="12">
        <f t="shared" si="2"/>
        <v>1</v>
      </c>
      <c r="G20" s="49" t="s">
        <v>92</v>
      </c>
      <c r="H20" s="51"/>
      <c r="I20" s="51"/>
      <c r="J20" s="51"/>
      <c r="K20" s="51"/>
      <c r="L20" s="425">
        <f>'[1]Форма.6.1'!L20</f>
        <v>0</v>
      </c>
      <c r="M20" s="534">
        <f>'[1]Форма.6.1'!M20</f>
        <v>0</v>
      </c>
      <c r="N20" s="337">
        <f>IF(AND(L20=0,M20=0),100,IF(AND(L20=0,M20&gt;0),120,L20/M20*100))</f>
        <v>100</v>
      </c>
      <c r="O20" s="46" t="s">
        <v>63</v>
      </c>
      <c r="P20" s="285">
        <f>IF(N20&lt;80,3,IF(N20&gt;120,1,2))</f>
        <v>2</v>
      </c>
    </row>
    <row r="21" spans="7:16" ht="45.75" thickBot="1">
      <c r="G21" s="49" t="s">
        <v>50</v>
      </c>
      <c r="H21" s="46"/>
      <c r="I21" s="46"/>
      <c r="J21" s="46"/>
      <c r="K21" s="46"/>
      <c r="L21" s="46"/>
      <c r="M21" s="536"/>
      <c r="N21" s="286"/>
      <c r="O21" s="46" t="s">
        <v>62</v>
      </c>
      <c r="P21" s="287">
        <f>AVERAGE(P22)</f>
        <v>2</v>
      </c>
    </row>
    <row r="22" spans="2:16" ht="60.75" thickBot="1">
      <c r="B22" s="12">
        <f t="shared" si="1"/>
        <v>3</v>
      </c>
      <c r="C22" s="12">
        <f>COUNTIF(H22,"&lt;&gt;0")</f>
        <v>1</v>
      </c>
      <c r="D22" s="12">
        <f>COUNTIF(I22,"&lt;&gt;0")</f>
        <v>1</v>
      </c>
      <c r="E22" s="12">
        <f>COUNTIF(J22,"&lt;&gt;0")</f>
        <v>1</v>
      </c>
      <c r="F22" s="12">
        <f>COUNTIF(K22,"&lt;&gt;0")</f>
        <v>1</v>
      </c>
      <c r="G22" s="49" t="s">
        <v>51</v>
      </c>
      <c r="H22" s="51"/>
      <c r="I22" s="51"/>
      <c r="J22" s="51"/>
      <c r="K22" s="51"/>
      <c r="L22" s="425">
        <f>'[1]Форма.6.1'!L22</f>
        <v>0</v>
      </c>
      <c r="M22" s="534">
        <f>'[1]Форма.6.1'!M22</f>
        <v>0.5384615384615384</v>
      </c>
      <c r="N22" s="332">
        <f>IF(AND(L22=0,M22=0),100,IF(AND(L22=0,M22&gt;0),120,L22/M22*100))</f>
        <v>120</v>
      </c>
      <c r="O22" s="290" t="s">
        <v>262</v>
      </c>
      <c r="P22" s="260">
        <f>IF(N22&gt;120,3,IF(N22&lt;80,1,2))</f>
        <v>2</v>
      </c>
    </row>
    <row r="23" spans="7:16" ht="45.75" thickBot="1">
      <c r="G23" s="49" t="s">
        <v>52</v>
      </c>
      <c r="H23" s="46"/>
      <c r="I23" s="46"/>
      <c r="J23" s="46"/>
      <c r="K23" s="46"/>
      <c r="L23" s="46" t="s">
        <v>3</v>
      </c>
      <c r="M23" s="536"/>
      <c r="N23" s="286"/>
      <c r="O23" s="46" t="s">
        <v>79</v>
      </c>
      <c r="P23" s="288">
        <f>AVERAGE(P24,P25)</f>
        <v>2</v>
      </c>
    </row>
    <row r="24" spans="2:16" ht="45">
      <c r="B24" s="12">
        <f t="shared" si="1"/>
        <v>3</v>
      </c>
      <c r="C24" s="12">
        <f aca="true" t="shared" si="3" ref="C24:F25">COUNTIF(H24,"&lt;&gt;0")</f>
        <v>1</v>
      </c>
      <c r="D24" s="12">
        <f t="shared" si="3"/>
        <v>1</v>
      </c>
      <c r="E24" s="12">
        <f t="shared" si="3"/>
        <v>1</v>
      </c>
      <c r="F24" s="12">
        <f t="shared" si="3"/>
        <v>1</v>
      </c>
      <c r="G24" s="49" t="s">
        <v>57</v>
      </c>
      <c r="H24" s="51"/>
      <c r="I24" s="51"/>
      <c r="J24" s="51"/>
      <c r="K24" s="51"/>
      <c r="L24" s="425">
        <f>'[1]Форма.6.1'!L24</f>
        <v>0</v>
      </c>
      <c r="M24" s="534">
        <f>'[1]Форма.6.1'!M24</f>
        <v>0.23076923076923078</v>
      </c>
      <c r="N24" s="332">
        <f>IF(AND(L24=0,M24=0),100,IF(AND(L24=0,M24&gt;0),120,L24/M24*100))</f>
        <v>120</v>
      </c>
      <c r="O24" s="46" t="s">
        <v>62</v>
      </c>
      <c r="P24" s="46">
        <f>IF(N24&gt;120,3,IF(N24&lt;80,1,2))</f>
        <v>2</v>
      </c>
    </row>
    <row r="25" spans="2:16" ht="75">
      <c r="B25" s="12">
        <f t="shared" si="1"/>
        <v>3</v>
      </c>
      <c r="C25" s="12">
        <f t="shared" si="3"/>
        <v>1</v>
      </c>
      <c r="D25" s="12">
        <f t="shared" si="3"/>
        <v>1</v>
      </c>
      <c r="E25" s="12">
        <f t="shared" si="3"/>
        <v>1</v>
      </c>
      <c r="F25" s="12">
        <f t="shared" si="3"/>
        <v>1</v>
      </c>
      <c r="G25" s="49" t="s">
        <v>58</v>
      </c>
      <c r="H25" s="51"/>
      <c r="I25" s="51"/>
      <c r="J25" s="51"/>
      <c r="K25" s="51"/>
      <c r="L25" s="425">
        <f>'[1]Форма.6.1'!L25</f>
        <v>0</v>
      </c>
      <c r="M25" s="534">
        <f>'[1]Форма.6.1'!M25</f>
        <v>0.23076923076923078</v>
      </c>
      <c r="N25" s="332">
        <f>IF(AND(L25=0,M25=0),100,IF(AND(L25=0,M25&gt;0),120,L25/M25*100))</f>
        <v>120</v>
      </c>
      <c r="O25" s="46" t="s">
        <v>62</v>
      </c>
      <c r="P25" s="45">
        <f>IF(N25&gt;120,3,IF(N25&lt;80,1,2))</f>
        <v>2</v>
      </c>
    </row>
    <row r="26" spans="7:16" s="33" customFormat="1" ht="5.25">
      <c r="G26" s="52"/>
      <c r="H26" s="53"/>
      <c r="I26" s="53"/>
      <c r="J26" s="53"/>
      <c r="K26" s="53"/>
      <c r="L26" s="53"/>
      <c r="M26" s="334"/>
      <c r="N26" s="54"/>
      <c r="O26" s="53" t="s">
        <v>56</v>
      </c>
      <c r="P26" s="53"/>
    </row>
    <row r="27" spans="7:16" ht="16.5">
      <c r="G27" s="49" t="s">
        <v>97</v>
      </c>
      <c r="H27" s="46"/>
      <c r="I27" s="46"/>
      <c r="J27" s="46"/>
      <c r="K27" s="46"/>
      <c r="L27" s="46" t="s">
        <v>3</v>
      </c>
      <c r="M27" s="329" t="s">
        <v>3</v>
      </c>
      <c r="N27" s="50"/>
      <c r="O27" s="46" t="s">
        <v>79</v>
      </c>
      <c r="P27" s="284">
        <f>AVERAGE(P23,P21,P20,P19,P15,P8)</f>
        <v>2</v>
      </c>
    </row>
    <row r="28" spans="7:16" ht="5.25" customHeight="1">
      <c r="G28" s="142"/>
      <c r="H28" s="143"/>
      <c r="I28" s="143"/>
      <c r="J28" s="143"/>
      <c r="K28" s="143"/>
      <c r="L28" s="143"/>
      <c r="M28" s="335"/>
      <c r="N28" s="144"/>
      <c r="O28" s="143"/>
      <c r="P28" s="143"/>
    </row>
    <row r="29" spans="7:14" s="33" customFormat="1" ht="5.25">
      <c r="G29" s="55"/>
      <c r="N29" s="35"/>
    </row>
    <row r="30" spans="1:18" s="60" customFormat="1" ht="12.75" customHeight="1">
      <c r="A30" s="56"/>
      <c r="B30" s="57"/>
      <c r="C30" s="57"/>
      <c r="D30" s="57"/>
      <c r="E30" s="57"/>
      <c r="F30" s="57"/>
      <c r="G30" s="10" t="str">
        <f>Содержание!$C$21</f>
        <v>Директор </v>
      </c>
      <c r="H30" s="10"/>
      <c r="I30" s="140"/>
      <c r="J30" s="58"/>
      <c r="K30" s="11"/>
      <c r="L30" s="59"/>
      <c r="M30" s="11" t="str">
        <f>Содержание!$G$21</f>
        <v>А.А. Фролов</v>
      </c>
      <c r="N30" s="289"/>
      <c r="O30" s="11" t="s">
        <v>55</v>
      </c>
      <c r="P30" s="143"/>
      <c r="R30" s="61"/>
    </row>
    <row r="31" spans="1:18" s="60" customFormat="1" ht="15.75">
      <c r="A31" s="56"/>
      <c r="B31" s="57"/>
      <c r="C31" s="57"/>
      <c r="D31" s="57"/>
      <c r="E31" s="57"/>
      <c r="F31" s="57"/>
      <c r="G31" s="10" t="s">
        <v>5</v>
      </c>
      <c r="H31" s="7"/>
      <c r="I31" s="10"/>
      <c r="J31" s="43"/>
      <c r="K31" s="11"/>
      <c r="L31" s="59"/>
      <c r="M31" s="11" t="s">
        <v>15</v>
      </c>
      <c r="N31" s="289"/>
      <c r="O31" s="11" t="s">
        <v>6</v>
      </c>
      <c r="P31" s="143"/>
      <c r="R31" s="61"/>
    </row>
    <row r="32" spans="14:16" s="62" customFormat="1" ht="3" customHeight="1">
      <c r="N32" s="35"/>
      <c r="P32" s="33"/>
    </row>
    <row r="33" ht="15.75">
      <c r="M33" s="39"/>
    </row>
    <row r="34" ht="15.75">
      <c r="M34" s="39"/>
    </row>
    <row r="35" ht="15.75">
      <c r="M35" s="39"/>
    </row>
    <row r="36" ht="15.75">
      <c r="M36" s="39"/>
    </row>
    <row r="37" ht="15.75">
      <c r="M37" s="39"/>
    </row>
    <row r="38" ht="15.75">
      <c r="M38" s="39"/>
    </row>
    <row r="39" ht="15.75">
      <c r="M39" s="39"/>
    </row>
    <row r="40" ht="15.75">
      <c r="M40" s="39"/>
    </row>
    <row r="41" ht="15.75">
      <c r="M41" s="39"/>
    </row>
    <row r="42" ht="15.75">
      <c r="M42" s="39"/>
    </row>
  </sheetData>
  <sheetProtection formatCells="0" formatColumns="0" formatRows="0"/>
  <mergeCells count="4">
    <mergeCell ref="P5:P6"/>
    <mergeCell ref="G5:G6"/>
    <mergeCell ref="O5:O6"/>
    <mergeCell ref="N5:N6"/>
  </mergeCells>
  <printOptions horizontalCentered="1"/>
  <pageMargins left="0.15748031496062992" right="0.15748031496062992" top="0.2755905511811024" bottom="0.26" header="0.15748031496062992" footer="0.16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39"/>
  <sheetViews>
    <sheetView zoomScale="85" zoomScaleNormal="85" zoomScalePageLayoutView="0" workbookViewId="0" topLeftCell="A1">
      <pane xSplit="7" ySplit="7" topLeftCell="L11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L14" sqref="L14"/>
    </sheetView>
  </sheetViews>
  <sheetFormatPr defaultColWidth="9.00390625" defaultRowHeight="15.75" outlineLevelCol="1"/>
  <cols>
    <col min="1" max="1" width="0.875" style="477" customWidth="1"/>
    <col min="2" max="6" width="3.50390625" style="484" hidden="1" customWidth="1" outlineLevel="1"/>
    <col min="7" max="7" width="57.75390625" style="486" customWidth="1" collapsed="1"/>
    <col min="8" max="11" width="7.625" style="486" hidden="1" customWidth="1" outlineLevel="1"/>
    <col min="12" max="12" width="11.125" style="486" bestFit="1" customWidth="1" collapsed="1"/>
    <col min="13" max="13" width="7.00390625" style="513" customWidth="1"/>
    <col min="14" max="14" width="5.25390625" style="486" bestFit="1" customWidth="1"/>
    <col min="15" max="15" width="9.50390625" style="486" bestFit="1" customWidth="1"/>
    <col min="16" max="16" width="7.625" style="486" customWidth="1"/>
    <col min="17" max="17" width="0.875" style="477" customWidth="1"/>
    <col min="18" max="16384" width="9.00390625" style="494" customWidth="1"/>
  </cols>
  <sheetData>
    <row r="1" s="477" customFormat="1" ht="5.25">
      <c r="M1" s="478"/>
    </row>
    <row r="2" spans="7:13" s="479" customFormat="1" ht="15.75">
      <c r="G2" s="480" t="s">
        <v>386</v>
      </c>
      <c r="M2" s="481"/>
    </row>
    <row r="3" spans="6:13" s="479" customFormat="1" ht="15.75">
      <c r="F3" s="482"/>
      <c r="G3" s="483" t="str">
        <f>'[1]Содержание'!$C$5</f>
        <v>ООО "ИнвестГрадСтрой"</v>
      </c>
      <c r="M3" s="481"/>
    </row>
    <row r="4" spans="1:17" s="489" customFormat="1" ht="15">
      <c r="A4" s="477"/>
      <c r="B4" s="484"/>
      <c r="C4" s="484"/>
      <c r="D4" s="484"/>
      <c r="E4" s="484"/>
      <c r="F4" s="484"/>
      <c r="G4" s="485" t="s">
        <v>30</v>
      </c>
      <c r="H4" s="486"/>
      <c r="I4" s="486"/>
      <c r="J4" s="486"/>
      <c r="K4" s="487"/>
      <c r="L4" s="487"/>
      <c r="M4" s="488"/>
      <c r="Q4" s="477"/>
    </row>
    <row r="5" spans="2:16" ht="15.75" customHeight="1">
      <c r="B5" s="490"/>
      <c r="G5" s="654" t="s">
        <v>61</v>
      </c>
      <c r="H5" s="491"/>
      <c r="I5" s="491"/>
      <c r="J5" s="491"/>
      <c r="K5" s="491"/>
      <c r="L5" s="491">
        <f>'[1]Содержание'!I5</f>
        <v>2014</v>
      </c>
      <c r="M5" s="492">
        <f>'[1]Содержание'!I5</f>
        <v>2014</v>
      </c>
      <c r="N5" s="656" t="s">
        <v>88</v>
      </c>
      <c r="O5" s="657" t="s">
        <v>53</v>
      </c>
      <c r="P5" s="657" t="s">
        <v>89</v>
      </c>
    </row>
    <row r="6" spans="2:16" ht="30">
      <c r="B6" s="495" t="s">
        <v>87</v>
      </c>
      <c r="C6" s="495">
        <f>H5</f>
        <v>0</v>
      </c>
      <c r="D6" s="495">
        <f>I5</f>
        <v>0</v>
      </c>
      <c r="E6" s="495">
        <f>J5</f>
        <v>0</v>
      </c>
      <c r="F6" s="495">
        <f>K5</f>
        <v>0</v>
      </c>
      <c r="G6" s="655"/>
      <c r="H6" s="493"/>
      <c r="I6" s="493"/>
      <c r="J6" s="493"/>
      <c r="K6" s="493"/>
      <c r="L6" s="493" t="s">
        <v>90</v>
      </c>
      <c r="M6" s="496" t="s">
        <v>94</v>
      </c>
      <c r="N6" s="656"/>
      <c r="O6" s="657"/>
      <c r="P6" s="657"/>
    </row>
    <row r="7" spans="7:16" ht="16.5" thickBot="1">
      <c r="G7" s="554">
        <v>1</v>
      </c>
      <c r="H7" s="493"/>
      <c r="I7" s="493"/>
      <c r="J7" s="493"/>
      <c r="K7" s="493"/>
      <c r="L7" s="554">
        <v>2</v>
      </c>
      <c r="M7" s="554">
        <v>3</v>
      </c>
      <c r="N7" s="77">
        <v>4</v>
      </c>
      <c r="O7" s="554">
        <v>5</v>
      </c>
      <c r="P7" s="555">
        <v>6</v>
      </c>
    </row>
    <row r="8" spans="2:16" ht="75.75" thickBot="1">
      <c r="B8" s="497"/>
      <c r="C8" s="497"/>
      <c r="D8" s="497"/>
      <c r="E8" s="497"/>
      <c r="F8" s="497"/>
      <c r="G8" s="155" t="s">
        <v>387</v>
      </c>
      <c r="H8" s="493"/>
      <c r="I8" s="493"/>
      <c r="J8" s="493"/>
      <c r="K8" s="493"/>
      <c r="L8" s="554" t="s">
        <v>3</v>
      </c>
      <c r="M8" s="554" t="s">
        <v>3</v>
      </c>
      <c r="N8" s="554" t="s">
        <v>3</v>
      </c>
      <c r="O8" s="556" t="s">
        <v>3</v>
      </c>
      <c r="P8" s="438">
        <f>IF(MIN(P10:P11)=0,0,AVERAGE(P10:P11))</f>
        <v>2</v>
      </c>
    </row>
    <row r="9" spans="2:16" ht="15.75">
      <c r="B9" s="498">
        <f>COUNTIF(D9:F9,"&lt;&gt;0")</f>
        <v>3</v>
      </c>
      <c r="C9" s="498">
        <f aca="true" t="shared" si="0" ref="C9:F13">COUNTIF(H9,"&lt;&gt;0")</f>
        <v>1</v>
      </c>
      <c r="D9" s="498">
        <f t="shared" si="0"/>
        <v>1</v>
      </c>
      <c r="E9" s="498">
        <f t="shared" si="0"/>
        <v>1</v>
      </c>
      <c r="F9" s="498">
        <f t="shared" si="0"/>
        <v>1</v>
      </c>
      <c r="G9" s="155" t="s">
        <v>388</v>
      </c>
      <c r="H9" s="493"/>
      <c r="I9" s="493"/>
      <c r="J9" s="493"/>
      <c r="K9" s="493"/>
      <c r="L9" s="554"/>
      <c r="M9" s="554"/>
      <c r="N9" s="554"/>
      <c r="O9" s="554" t="s">
        <v>56</v>
      </c>
      <c r="P9" s="551"/>
    </row>
    <row r="10" spans="2:16" ht="30">
      <c r="B10" s="497"/>
      <c r="C10" s="497"/>
      <c r="D10" s="497"/>
      <c r="E10" s="497"/>
      <c r="F10" s="497"/>
      <c r="G10" s="155" t="s">
        <v>389</v>
      </c>
      <c r="H10" s="493"/>
      <c r="I10" s="493"/>
      <c r="J10" s="493"/>
      <c r="K10" s="493"/>
      <c r="L10" s="632">
        <f>'[1]Форма.6.2'!M10</f>
        <v>0</v>
      </c>
      <c r="M10" s="631">
        <f>'[1]Форма.6.2'!M10</f>
        <v>0</v>
      </c>
      <c r="N10" s="332">
        <f>IF(AND(L10=0,M10=0),100,IF(AND(L10=0,M10&gt;0),120,L10/M10*100))</f>
        <v>100</v>
      </c>
      <c r="O10" s="554" t="s">
        <v>62</v>
      </c>
      <c r="P10" s="555">
        <f>IF(N10&gt;120,3,IF(N10&lt;80,1,2))</f>
        <v>2</v>
      </c>
    </row>
    <row r="11" spans="2:16" ht="45.75" thickBot="1">
      <c r="B11" s="498">
        <f>COUNTIF(D11:F11,"&lt;&gt;0")</f>
        <v>3</v>
      </c>
      <c r="C11" s="498">
        <f t="shared" si="0"/>
        <v>1</v>
      </c>
      <c r="D11" s="498">
        <f t="shared" si="0"/>
        <v>1</v>
      </c>
      <c r="E11" s="498">
        <f t="shared" si="0"/>
        <v>1</v>
      </c>
      <c r="F11" s="498">
        <f t="shared" si="0"/>
        <v>1</v>
      </c>
      <c r="G11" s="155" t="s">
        <v>390</v>
      </c>
      <c r="H11" s="493"/>
      <c r="I11" s="493"/>
      <c r="J11" s="493"/>
      <c r="K11" s="493"/>
      <c r="L11" s="632">
        <f>'[1]Форма.6.2'!M11</f>
        <v>27</v>
      </c>
      <c r="M11" s="631">
        <f>'[1]Форма.6.2'!M11</f>
        <v>27</v>
      </c>
      <c r="N11" s="332">
        <f>IF(AND(L11=0,M11=0),100,IF(AND(L11=0,M11&gt;0),120,L11/M11*100))</f>
        <v>100</v>
      </c>
      <c r="O11" s="554" t="s">
        <v>62</v>
      </c>
      <c r="P11" s="555">
        <f>IF(N11&gt;120,3,IF(N11&lt;80,1,2))</f>
        <v>2</v>
      </c>
    </row>
    <row r="12" spans="2:16" ht="30.75" thickBot="1">
      <c r="B12" s="498">
        <f>COUNTIF(D12:F12,"&lt;&gt;0")</f>
        <v>3</v>
      </c>
      <c r="C12" s="498">
        <f t="shared" si="0"/>
        <v>1</v>
      </c>
      <c r="D12" s="498">
        <f t="shared" si="0"/>
        <v>1</v>
      </c>
      <c r="E12" s="498">
        <f t="shared" si="0"/>
        <v>1</v>
      </c>
      <c r="F12" s="498">
        <f t="shared" si="0"/>
        <v>1</v>
      </c>
      <c r="G12" s="155" t="s">
        <v>391</v>
      </c>
      <c r="H12" s="493"/>
      <c r="I12" s="493"/>
      <c r="J12" s="493"/>
      <c r="K12" s="493"/>
      <c r="L12" s="557" t="s">
        <v>3</v>
      </c>
      <c r="M12" s="554" t="s">
        <v>3</v>
      </c>
      <c r="N12" s="554" t="s">
        <v>3</v>
      </c>
      <c r="O12" s="554" t="s">
        <v>3</v>
      </c>
      <c r="P12" s="287">
        <f>AVERAGE(P14,P15,P18)</f>
        <v>0.5</v>
      </c>
    </row>
    <row r="13" spans="2:16" ht="15.75">
      <c r="B13" s="498">
        <f>COUNTIF(D13:F13,"&lt;&gt;0")</f>
        <v>3</v>
      </c>
      <c r="C13" s="498">
        <f t="shared" si="0"/>
        <v>1</v>
      </c>
      <c r="D13" s="498">
        <f t="shared" si="0"/>
        <v>1</v>
      </c>
      <c r="E13" s="498">
        <f t="shared" si="0"/>
        <v>1</v>
      </c>
      <c r="F13" s="498">
        <f t="shared" si="0"/>
        <v>1</v>
      </c>
      <c r="G13" s="155" t="s">
        <v>392</v>
      </c>
      <c r="H13" s="493"/>
      <c r="I13" s="493"/>
      <c r="J13" s="493"/>
      <c r="K13" s="493"/>
      <c r="L13" s="557"/>
      <c r="M13" s="554"/>
      <c r="N13" s="554"/>
      <c r="O13" s="554" t="s">
        <v>56</v>
      </c>
      <c r="P13" s="551"/>
    </row>
    <row r="14" spans="2:16" ht="53.25" customHeight="1" thickBot="1">
      <c r="B14" s="497"/>
      <c r="C14" s="497"/>
      <c r="D14" s="497"/>
      <c r="E14" s="497"/>
      <c r="F14" s="497"/>
      <c r="G14" s="155" t="s">
        <v>393</v>
      </c>
      <c r="H14" s="493"/>
      <c r="I14" s="493"/>
      <c r="J14" s="493"/>
      <c r="K14" s="493"/>
      <c r="L14" s="632">
        <f>'[1]Форма.6.2'!M14</f>
        <v>14</v>
      </c>
      <c r="M14" s="631">
        <f>'[1]Форма.6.2'!M14</f>
        <v>14</v>
      </c>
      <c r="N14" s="332">
        <f>IF(AND(L14=0,M14=0),100,IF(AND(L14=0,M14&gt;0),120,L14/M14*100))</f>
        <v>100</v>
      </c>
      <c r="O14" s="554" t="s">
        <v>62</v>
      </c>
      <c r="P14" s="558">
        <f>IF(N14&gt;120,0.75,IF(N14&lt;80,0.25,0.5))</f>
        <v>0.5</v>
      </c>
    </row>
    <row r="15" spans="2:16" ht="30.75" thickBot="1">
      <c r="B15" s="498">
        <f>COUNTIF(D15:F15,"&lt;&gt;0")</f>
        <v>3</v>
      </c>
      <c r="C15" s="498">
        <f>COUNTIF(H15,"&lt;&gt;0")</f>
        <v>1</v>
      </c>
      <c r="D15" s="498">
        <f>COUNTIF(I15,"&lt;&gt;0")</f>
        <v>1</v>
      </c>
      <c r="E15" s="498">
        <f>COUNTIF(J15,"&lt;&gt;0")</f>
        <v>1</v>
      </c>
      <c r="F15" s="498">
        <f>COUNTIF(K15,"&lt;&gt;0")</f>
        <v>1</v>
      </c>
      <c r="G15" s="155" t="s">
        <v>394</v>
      </c>
      <c r="H15" s="493"/>
      <c r="I15" s="493"/>
      <c r="J15" s="493"/>
      <c r="K15" s="493"/>
      <c r="L15" s="557" t="s">
        <v>3</v>
      </c>
      <c r="M15" s="554" t="s">
        <v>3</v>
      </c>
      <c r="N15" s="554" t="s">
        <v>3</v>
      </c>
      <c r="O15" s="554" t="s">
        <v>62</v>
      </c>
      <c r="P15" s="559">
        <f>AVERAGE(P16:P17)</f>
        <v>0.5</v>
      </c>
    </row>
    <row r="16" spans="2:16" ht="45">
      <c r="B16" s="497"/>
      <c r="C16" s="497"/>
      <c r="D16" s="497"/>
      <c r="E16" s="497"/>
      <c r="F16" s="497"/>
      <c r="G16" s="155" t="s">
        <v>59</v>
      </c>
      <c r="H16" s="493"/>
      <c r="I16" s="493"/>
      <c r="J16" s="493"/>
      <c r="K16" s="493"/>
      <c r="L16" s="632">
        <f>'[1]Форма.6.2'!M16</f>
        <v>14</v>
      </c>
      <c r="M16" s="631">
        <f>'[1]Форма.6.2'!M16</f>
        <v>14</v>
      </c>
      <c r="N16" s="332">
        <f>IF(AND(L16=0,M16=0),100,IF(AND(L16=0,M16&gt;0),120,L16/M16*100))</f>
        <v>100</v>
      </c>
      <c r="O16" s="554" t="s">
        <v>3</v>
      </c>
      <c r="P16" s="560">
        <f>IF(N16&gt;120,0.75,IF(N16&lt;80,0.25,0.5))</f>
        <v>0.5</v>
      </c>
    </row>
    <row r="17" spans="2:16" ht="15.75">
      <c r="B17" s="498">
        <f>COUNTIF(D17:F17,"&lt;&gt;0")</f>
        <v>3</v>
      </c>
      <c r="C17" s="498">
        <f aca="true" t="shared" si="1" ref="C17:F20">COUNTIF(H17,"&lt;&gt;0")</f>
        <v>1</v>
      </c>
      <c r="D17" s="498">
        <f t="shared" si="1"/>
        <v>1</v>
      </c>
      <c r="E17" s="498">
        <f t="shared" si="1"/>
        <v>1</v>
      </c>
      <c r="F17" s="498">
        <f t="shared" si="1"/>
        <v>1</v>
      </c>
      <c r="G17" s="155" t="s">
        <v>60</v>
      </c>
      <c r="H17" s="493"/>
      <c r="I17" s="493"/>
      <c r="J17" s="493"/>
      <c r="K17" s="493"/>
      <c r="L17" s="632">
        <f>'[1]Форма.6.2'!M17</f>
        <v>14</v>
      </c>
      <c r="M17" s="631">
        <f>'[1]Форма.6.2'!M17</f>
        <v>14</v>
      </c>
      <c r="N17" s="332">
        <f>IF(AND(L17=0,M17=0),100,IF(AND(L17=0,M17&gt;0),120,L17/M17*100))</f>
        <v>100</v>
      </c>
      <c r="O17" s="554" t="s">
        <v>3</v>
      </c>
      <c r="P17" s="77">
        <f>IF(N17&gt;120,0.75,IF(N17&lt;80,0.25,0.5))</f>
        <v>0.5</v>
      </c>
    </row>
    <row r="18" spans="2:16" ht="75.75" thickBot="1">
      <c r="B18" s="498">
        <f>COUNTIF(D18:F18,"&lt;&gt;0")</f>
        <v>3</v>
      </c>
      <c r="C18" s="498">
        <f t="shared" si="1"/>
        <v>1</v>
      </c>
      <c r="D18" s="498">
        <f t="shared" si="1"/>
        <v>1</v>
      </c>
      <c r="E18" s="498">
        <f t="shared" si="1"/>
        <v>1</v>
      </c>
      <c r="F18" s="498">
        <f t="shared" si="1"/>
        <v>1</v>
      </c>
      <c r="G18" s="155" t="s">
        <v>395</v>
      </c>
      <c r="H18" s="493"/>
      <c r="I18" s="493"/>
      <c r="J18" s="493"/>
      <c r="K18" s="493"/>
      <c r="L18" s="632">
        <f>'[1]Форма.6.2'!M18</f>
        <v>0</v>
      </c>
      <c r="M18" s="631">
        <f>'[1]Форма.6.2'!M18</f>
        <v>0</v>
      </c>
      <c r="N18" s="332">
        <f>IF(AND(L18=0,M18=0),100,IF(AND(L18=0,M18&gt;0),120,L18/M18*100))</f>
        <v>100</v>
      </c>
      <c r="O18" s="554" t="s">
        <v>62</v>
      </c>
      <c r="P18" s="77">
        <f>IF(N18&gt;120,0.75,IF(N18&lt;80,0.25,0.5))</f>
        <v>0.5</v>
      </c>
    </row>
    <row r="19" spans="2:16" ht="30.75" thickBot="1">
      <c r="B19" s="498">
        <f>COUNTIF(D19:F19,"&lt;&gt;0")</f>
        <v>3</v>
      </c>
      <c r="C19" s="498">
        <f t="shared" si="1"/>
        <v>1</v>
      </c>
      <c r="D19" s="498">
        <f t="shared" si="1"/>
        <v>1</v>
      </c>
      <c r="E19" s="498">
        <f t="shared" si="1"/>
        <v>1</v>
      </c>
      <c r="F19" s="498">
        <f t="shared" si="1"/>
        <v>1</v>
      </c>
      <c r="G19" s="155" t="s">
        <v>396</v>
      </c>
      <c r="H19" s="493"/>
      <c r="I19" s="493"/>
      <c r="J19" s="493"/>
      <c r="K19" s="493"/>
      <c r="L19" s="557" t="s">
        <v>3</v>
      </c>
      <c r="M19" s="554" t="s">
        <v>3</v>
      </c>
      <c r="N19" s="554" t="s">
        <v>3</v>
      </c>
      <c r="O19" s="554" t="s">
        <v>3</v>
      </c>
      <c r="P19" s="287">
        <f>AVERAGE(P20)</f>
        <v>0.2</v>
      </c>
    </row>
    <row r="20" spans="2:16" ht="120.75" thickBot="1">
      <c r="B20" s="498">
        <f>COUNTIF(D20:F20,"&lt;&gt;0")</f>
        <v>3</v>
      </c>
      <c r="C20" s="498">
        <f t="shared" si="1"/>
        <v>1</v>
      </c>
      <c r="D20" s="498">
        <f t="shared" si="1"/>
        <v>1</v>
      </c>
      <c r="E20" s="498">
        <f t="shared" si="1"/>
        <v>1</v>
      </c>
      <c r="F20" s="498">
        <f t="shared" si="1"/>
        <v>1</v>
      </c>
      <c r="G20" s="155" t="s">
        <v>397</v>
      </c>
      <c r="H20" s="493"/>
      <c r="I20" s="493"/>
      <c r="J20" s="493"/>
      <c r="K20" s="493"/>
      <c r="L20" s="632">
        <f>'[1]Форма.6.2'!M20</f>
        <v>0</v>
      </c>
      <c r="M20" s="631">
        <f>'[1]Форма.6.2'!M20</f>
        <v>0</v>
      </c>
      <c r="N20" s="332">
        <f>IF(AND(L20=0,M20=0),100,IF(AND(L20=0,M20&gt;0),120,L20/M20*100))</f>
        <v>100</v>
      </c>
      <c r="O20" s="554" t="s">
        <v>62</v>
      </c>
      <c r="P20" s="77">
        <f>IF(N20&gt;120,0.3,IF(N20&lt;80,0.1,0.2))</f>
        <v>0.2</v>
      </c>
    </row>
    <row r="21" spans="2:16" s="477" customFormat="1" ht="30.75" thickBot="1">
      <c r="B21" s="499"/>
      <c r="C21" s="499"/>
      <c r="D21" s="499"/>
      <c r="E21" s="499"/>
      <c r="F21" s="499"/>
      <c r="G21" s="155" t="s">
        <v>398</v>
      </c>
      <c r="H21" s="500"/>
      <c r="I21" s="500"/>
      <c r="J21" s="500"/>
      <c r="K21" s="500"/>
      <c r="L21" s="557" t="s">
        <v>3</v>
      </c>
      <c r="M21" s="554" t="s">
        <v>3</v>
      </c>
      <c r="N21" s="554" t="s">
        <v>3</v>
      </c>
      <c r="O21" s="554" t="s">
        <v>3</v>
      </c>
      <c r="P21" s="287">
        <f>AVERAGE(P22)</f>
        <v>0.2</v>
      </c>
    </row>
    <row r="22" spans="2:16" ht="75.75" thickBot="1">
      <c r="B22" s="497"/>
      <c r="C22" s="497"/>
      <c r="D22" s="497"/>
      <c r="E22" s="497"/>
      <c r="F22" s="497"/>
      <c r="G22" s="155" t="s">
        <v>399</v>
      </c>
      <c r="H22" s="493"/>
      <c r="I22" s="493"/>
      <c r="J22" s="493"/>
      <c r="K22" s="493"/>
      <c r="L22" s="632">
        <f>'[1]Форма.6.2'!M22</f>
        <v>0</v>
      </c>
      <c r="M22" s="631">
        <f>'[1]Форма.6.2'!M22</f>
        <v>0</v>
      </c>
      <c r="N22" s="332">
        <f>IF(AND(L22=0,M22=0),100,IF(AND(L22=0,M22&gt;0),120,L22/M22*100))</f>
        <v>100</v>
      </c>
      <c r="O22" s="554" t="s">
        <v>62</v>
      </c>
      <c r="P22" s="77">
        <f>IF(N22&gt;120,0.3,IF(N22&lt;80,0.1,0.2))</f>
        <v>0.2</v>
      </c>
    </row>
    <row r="23" spans="7:16" s="477" customFormat="1" ht="45.75" thickBot="1">
      <c r="G23" s="155" t="s">
        <v>400</v>
      </c>
      <c r="L23" s="557" t="s">
        <v>3</v>
      </c>
      <c r="M23" s="554" t="s">
        <v>3</v>
      </c>
      <c r="N23" s="554" t="s">
        <v>3</v>
      </c>
      <c r="O23" s="554" t="s">
        <v>3</v>
      </c>
      <c r="P23" s="287">
        <f>AVERAGE(P24)</f>
        <v>0.5</v>
      </c>
    </row>
    <row r="24" spans="7:16" s="477" customFormat="1" ht="29.25" customHeight="1" thickBot="1">
      <c r="G24" s="155" t="s">
        <v>401</v>
      </c>
      <c r="L24" s="632">
        <f>'[1]Форма.6.2'!M24</f>
        <v>0</v>
      </c>
      <c r="M24" s="631">
        <f>'[1]Форма.6.2'!M24</f>
        <v>0</v>
      </c>
      <c r="N24" s="332">
        <f>IF(AND(L24=0,M24=0),100,IF(AND(L24=0,M24&gt;0),120,L24/M24*100))</f>
        <v>100</v>
      </c>
      <c r="O24" s="554" t="s">
        <v>62</v>
      </c>
      <c r="P24" s="77">
        <f>IF(N24&gt;120,0.75,IF(N24&lt;80,0.25,0.5))</f>
        <v>0.5</v>
      </c>
    </row>
    <row r="25" spans="1:18" s="506" customFormat="1" ht="30.75" thickBot="1">
      <c r="A25" s="501"/>
      <c r="B25" s="477"/>
      <c r="C25" s="477"/>
      <c r="D25" s="477"/>
      <c r="E25" s="477"/>
      <c r="F25" s="477"/>
      <c r="G25" s="155" t="s">
        <v>402</v>
      </c>
      <c r="H25" s="502"/>
      <c r="I25" s="502"/>
      <c r="J25" s="503"/>
      <c r="K25" s="504"/>
      <c r="L25" s="557" t="s">
        <v>3</v>
      </c>
      <c r="M25" s="554" t="s">
        <v>3</v>
      </c>
      <c r="N25" s="554" t="s">
        <v>3</v>
      </c>
      <c r="O25" s="554" t="s">
        <v>3</v>
      </c>
      <c r="P25" s="287">
        <f>AVERAGE(P27:P28)</f>
        <v>0.5</v>
      </c>
      <c r="Q25" s="505"/>
      <c r="R25" s="505"/>
    </row>
    <row r="26" spans="1:17" s="510" customFormat="1" ht="15">
      <c r="A26" s="501"/>
      <c r="B26" s="507"/>
      <c r="C26" s="507"/>
      <c r="D26" s="507"/>
      <c r="E26" s="507"/>
      <c r="F26" s="507"/>
      <c r="G26" s="155" t="s">
        <v>392</v>
      </c>
      <c r="H26" s="503"/>
      <c r="I26" s="508"/>
      <c r="J26" s="509"/>
      <c r="K26" s="509"/>
      <c r="L26" s="557"/>
      <c r="M26" s="554"/>
      <c r="N26" s="554"/>
      <c r="O26" s="554" t="s">
        <v>56</v>
      </c>
      <c r="P26" s="554"/>
      <c r="Q26" s="505"/>
    </row>
    <row r="27" spans="2:16" s="511" customFormat="1" ht="45">
      <c r="B27" s="501"/>
      <c r="C27" s="501"/>
      <c r="D27" s="501"/>
      <c r="E27" s="501"/>
      <c r="F27" s="501"/>
      <c r="G27" s="155" t="s">
        <v>403</v>
      </c>
      <c r="H27" s="512"/>
      <c r="I27" s="512"/>
      <c r="J27" s="512"/>
      <c r="K27" s="512"/>
      <c r="L27" s="632">
        <f>'[1]Форма.6.2'!M27</f>
        <v>1</v>
      </c>
      <c r="M27" s="631">
        <f>'[1]Форма.6.2'!M27</f>
        <v>1</v>
      </c>
      <c r="N27" s="332">
        <f>IF(AND(L27=0,M27=0),100,IF(AND(L27=0,M27&gt;0),120,L27/M27*100))</f>
        <v>100</v>
      </c>
      <c r="O27" s="554" t="s">
        <v>63</v>
      </c>
      <c r="P27" s="554">
        <f>IF(N27&lt;80,0.75,IF(N27&gt;120,0.25,0.5))</f>
        <v>0.5</v>
      </c>
    </row>
    <row r="28" spans="2:16" ht="75.75" thickBot="1">
      <c r="B28" s="511"/>
      <c r="C28" s="511"/>
      <c r="D28" s="511"/>
      <c r="E28" s="511"/>
      <c r="F28" s="511"/>
      <c r="G28" s="155" t="s">
        <v>404</v>
      </c>
      <c r="H28" s="511"/>
      <c r="I28" s="511"/>
      <c r="J28" s="511"/>
      <c r="K28" s="511"/>
      <c r="L28" s="632">
        <f>'[1]Форма.6.2'!M28</f>
        <v>0</v>
      </c>
      <c r="M28" s="631">
        <f>'[1]Форма.6.2'!M28</f>
        <v>0</v>
      </c>
      <c r="N28" s="332">
        <f>IF(AND(L28=0,M28=0),100,IF(AND(L28=0,M28&gt;0),120,L28/M28*100))</f>
        <v>100</v>
      </c>
      <c r="O28" s="554" t="s">
        <v>62</v>
      </c>
      <c r="P28" s="77">
        <f>IF(N28&gt;120,0.75,IF(N28&lt;80,0.25,0.5))</f>
        <v>0.5</v>
      </c>
    </row>
    <row r="29" spans="7:16" ht="30.75" thickBot="1">
      <c r="G29" s="155" t="s">
        <v>405</v>
      </c>
      <c r="L29" s="557" t="s">
        <v>3</v>
      </c>
      <c r="M29" s="554" t="s">
        <v>3</v>
      </c>
      <c r="N29" s="554" t="s">
        <v>3</v>
      </c>
      <c r="O29" s="554" t="s">
        <v>3</v>
      </c>
      <c r="P29" s="287">
        <f>AVERAGE(P30)</f>
        <v>0.2</v>
      </c>
    </row>
    <row r="30" spans="7:16" ht="60.75" thickBot="1">
      <c r="G30" s="155" t="s">
        <v>406</v>
      </c>
      <c r="L30" s="632">
        <f>'[1]Форма.6.2'!M30</f>
        <v>0</v>
      </c>
      <c r="M30" s="631">
        <f>'[1]Форма.6.2'!M30</f>
        <v>0</v>
      </c>
      <c r="N30" s="332">
        <f>IF(AND(L30=0,M30=0),100,IF(AND(L30=0,M30&gt;0),120,L30/M30*100))</f>
        <v>100</v>
      </c>
      <c r="O30" s="554" t="s">
        <v>62</v>
      </c>
      <c r="P30" s="77">
        <f>IF(N30&gt;120,0.3,IF(N30&lt;80,0.1,0.2))</f>
        <v>0.2</v>
      </c>
    </row>
    <row r="31" spans="7:16" ht="17.25" thickBot="1">
      <c r="G31" s="155" t="s">
        <v>407</v>
      </c>
      <c r="L31" s="554" t="s">
        <v>3</v>
      </c>
      <c r="M31" s="554" t="s">
        <v>3</v>
      </c>
      <c r="N31" s="554" t="s">
        <v>3</v>
      </c>
      <c r="O31" s="554" t="s">
        <v>3</v>
      </c>
      <c r="P31" s="561">
        <f>AVERAGE(P8,P12,P19,P21,P23,P25,P29)</f>
        <v>0.5857142857142857</v>
      </c>
    </row>
    <row r="32" spans="7:16" ht="15.75">
      <c r="G32" s="55"/>
      <c r="L32" s="33"/>
      <c r="M32" s="33"/>
      <c r="N32" s="33"/>
      <c r="O32" s="33"/>
      <c r="P32" s="33"/>
    </row>
    <row r="33" spans="7:14" s="33" customFormat="1" ht="5.25">
      <c r="G33" s="55"/>
      <c r="N33" s="35"/>
    </row>
    <row r="34" spans="1:18" s="60" customFormat="1" ht="15.75">
      <c r="A34" s="56"/>
      <c r="B34" s="562"/>
      <c r="C34" s="562"/>
      <c r="D34" s="562"/>
      <c r="E34" s="562"/>
      <c r="F34" s="562"/>
      <c r="G34" s="10" t="str">
        <f>'[1]Содержание'!$C$21</f>
        <v>Директор </v>
      </c>
      <c r="H34" s="10"/>
      <c r="I34" s="10"/>
      <c r="J34" s="563"/>
      <c r="K34" s="7"/>
      <c r="L34" s="564"/>
      <c r="M34" s="7" t="str">
        <f>'[1]Содержание'!$G$21</f>
        <v>А.А. Фролов</v>
      </c>
      <c r="N34" s="289"/>
      <c r="O34" s="7" t="s">
        <v>55</v>
      </c>
      <c r="P34" s="565"/>
      <c r="R34" s="61"/>
    </row>
    <row r="35" spans="1:18" s="60" customFormat="1" ht="15.75">
      <c r="A35" s="56"/>
      <c r="B35" s="562"/>
      <c r="C35" s="562"/>
      <c r="D35" s="562"/>
      <c r="E35" s="562"/>
      <c r="F35" s="562"/>
      <c r="G35" s="10" t="s">
        <v>5</v>
      </c>
      <c r="H35" s="7"/>
      <c r="I35" s="10"/>
      <c r="J35" s="566"/>
      <c r="K35" s="7"/>
      <c r="L35" s="564"/>
      <c r="M35" s="7" t="s">
        <v>15</v>
      </c>
      <c r="N35" s="289"/>
      <c r="O35" s="7" t="s">
        <v>6</v>
      </c>
      <c r="P35" s="565"/>
      <c r="R35" s="61"/>
    </row>
    <row r="36" spans="14:16" s="62" customFormat="1" ht="3" customHeight="1">
      <c r="N36" s="35"/>
      <c r="P36" s="33"/>
    </row>
    <row r="37" ht="15.75">
      <c r="M37" s="486"/>
    </row>
    <row r="38" ht="15.75">
      <c r="M38" s="486"/>
    </row>
    <row r="39" ht="15.75">
      <c r="M39" s="486"/>
    </row>
  </sheetData>
  <sheetProtection formatCells="0" formatColumns="0" formatRows="0"/>
  <mergeCells count="4">
    <mergeCell ref="G5:G6"/>
    <mergeCell ref="N5:N6"/>
    <mergeCell ref="O5:O6"/>
    <mergeCell ref="P5:P6"/>
  </mergeCells>
  <printOptions horizontalCentered="1"/>
  <pageMargins left="0.1968503937007874" right="0.1968503937007874" top="0.92" bottom="0.2362204724409449" header="0.78" footer="0.15748031496062992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Q2801"/>
  <sheetViews>
    <sheetView zoomScalePageLayoutView="0" workbookViewId="0" topLeftCell="A1">
      <pane xSplit="7" ySplit="7" topLeftCell="L8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M10" sqref="M10"/>
    </sheetView>
  </sheetViews>
  <sheetFormatPr defaultColWidth="9.00390625" defaultRowHeight="15.75" outlineLevelCol="1"/>
  <cols>
    <col min="1" max="1" width="0.875" style="85" customWidth="1"/>
    <col min="2" max="6" width="3.50390625" style="37" hidden="1" customWidth="1" outlineLevel="1"/>
    <col min="7" max="7" width="64.875" style="78" customWidth="1" collapsed="1"/>
    <col min="8" max="11" width="7.625" style="39" hidden="1" customWidth="1" outlineLevel="1"/>
    <col min="12" max="12" width="11.125" style="78" bestFit="1" customWidth="1" collapsed="1"/>
    <col min="13" max="13" width="7.125" style="331" customWidth="1"/>
    <col min="14" max="14" width="5.25390625" style="78" bestFit="1" customWidth="1"/>
    <col min="15" max="15" width="8.00390625" style="78" bestFit="1" customWidth="1"/>
    <col min="16" max="16" width="5.75390625" style="78" bestFit="1" customWidth="1"/>
    <col min="17" max="17" width="0.875" style="78" customWidth="1"/>
    <col min="18" max="16384" width="9.00390625" style="78" customWidth="1"/>
  </cols>
  <sheetData>
    <row r="1" spans="1:17" s="68" customFormat="1" ht="5.25">
      <c r="A1" s="67"/>
      <c r="B1" s="33"/>
      <c r="C1" s="33"/>
      <c r="D1" s="33"/>
      <c r="E1" s="33"/>
      <c r="F1" s="33"/>
      <c r="G1" s="6"/>
      <c r="H1" s="33"/>
      <c r="I1" s="33"/>
      <c r="J1" s="33"/>
      <c r="K1" s="33"/>
      <c r="L1" s="67"/>
      <c r="M1" s="67"/>
      <c r="N1" s="67"/>
      <c r="O1" s="67"/>
      <c r="P1" s="67"/>
      <c r="Q1" s="67"/>
    </row>
    <row r="2" spans="1:17" s="73" customFormat="1" ht="15.75">
      <c r="A2" s="69"/>
      <c r="B2" s="70"/>
      <c r="C2" s="70"/>
      <c r="D2" s="70"/>
      <c r="E2" s="70"/>
      <c r="F2" s="71"/>
      <c r="G2" s="553" t="s">
        <v>385</v>
      </c>
      <c r="H2" s="70"/>
      <c r="I2" s="70"/>
      <c r="J2" s="70"/>
      <c r="K2" s="70"/>
      <c r="L2" s="69"/>
      <c r="M2" s="69"/>
      <c r="N2" s="69"/>
      <c r="O2" s="69"/>
      <c r="P2" s="69"/>
      <c r="Q2" s="69"/>
    </row>
    <row r="3" spans="1:17" s="75" customFormat="1" ht="15.75">
      <c r="A3" s="67"/>
      <c r="B3" s="37"/>
      <c r="C3" s="37"/>
      <c r="D3" s="37"/>
      <c r="E3" s="37"/>
      <c r="F3" s="37"/>
      <c r="G3" s="29" t="str">
        <f>Содержание!$C$5</f>
        <v>ООО "ИнвестГрадСтрой"</v>
      </c>
      <c r="H3" s="39"/>
      <c r="I3" s="39"/>
      <c r="J3" s="39"/>
      <c r="K3" s="39"/>
      <c r="L3" s="74"/>
      <c r="M3" s="74"/>
      <c r="N3" s="74"/>
      <c r="O3" s="74"/>
      <c r="P3" s="74"/>
      <c r="Q3" s="67"/>
    </row>
    <row r="4" spans="1:17" s="68" customFormat="1" ht="15">
      <c r="A4" s="67"/>
      <c r="B4" s="37"/>
      <c r="C4" s="37"/>
      <c r="D4" s="37"/>
      <c r="E4" s="37"/>
      <c r="F4" s="37"/>
      <c r="G4" s="76" t="s">
        <v>10</v>
      </c>
      <c r="H4" s="39"/>
      <c r="I4" s="39"/>
      <c r="J4" s="39"/>
      <c r="K4" s="40"/>
      <c r="L4" s="40"/>
      <c r="M4" s="67"/>
      <c r="N4" s="67"/>
      <c r="O4" s="67"/>
      <c r="P4" s="67"/>
      <c r="Q4" s="67"/>
    </row>
    <row r="5" spans="1:17" ht="15.75" customHeight="1">
      <c r="A5" s="67"/>
      <c r="B5" s="44"/>
      <c r="G5" s="658" t="s">
        <v>17</v>
      </c>
      <c r="H5" s="45"/>
      <c r="I5" s="45"/>
      <c r="J5" s="45"/>
      <c r="K5" s="45"/>
      <c r="L5" s="45">
        <f>Содержание!I5</f>
        <v>2014</v>
      </c>
      <c r="M5" s="424">
        <f>Содержание!I5</f>
        <v>2014</v>
      </c>
      <c r="N5" s="653" t="s">
        <v>88</v>
      </c>
      <c r="O5" s="650" t="s">
        <v>53</v>
      </c>
      <c r="P5" s="650" t="s">
        <v>89</v>
      </c>
      <c r="Q5" s="67"/>
    </row>
    <row r="6" spans="1:17" ht="30">
      <c r="A6" s="67"/>
      <c r="B6" s="47" t="s">
        <v>87</v>
      </c>
      <c r="C6" s="47">
        <v>2007</v>
      </c>
      <c r="D6" s="47">
        <v>2008</v>
      </c>
      <c r="E6" s="47">
        <v>2009</v>
      </c>
      <c r="F6" s="47">
        <v>2010</v>
      </c>
      <c r="G6" s="658"/>
      <c r="H6" s="46"/>
      <c r="I6" s="46"/>
      <c r="J6" s="46"/>
      <c r="K6" s="46"/>
      <c r="L6" s="46" t="s">
        <v>90</v>
      </c>
      <c r="M6" s="46" t="s">
        <v>94</v>
      </c>
      <c r="N6" s="653"/>
      <c r="O6" s="650"/>
      <c r="P6" s="650"/>
      <c r="Q6" s="67"/>
    </row>
    <row r="7" spans="1:17" ht="15.75">
      <c r="A7" s="67"/>
      <c r="G7" s="77">
        <v>1</v>
      </c>
      <c r="H7" s="46"/>
      <c r="I7" s="46"/>
      <c r="J7" s="46"/>
      <c r="K7" s="46"/>
      <c r="L7" s="46">
        <v>2</v>
      </c>
      <c r="M7" s="46">
        <v>3</v>
      </c>
      <c r="N7" s="48">
        <v>4</v>
      </c>
      <c r="O7" s="46">
        <v>5</v>
      </c>
      <c r="P7" s="46">
        <v>6</v>
      </c>
      <c r="Q7" s="67"/>
    </row>
    <row r="8" spans="1:17" ht="47.25" customHeight="1" thickBot="1">
      <c r="A8" s="67"/>
      <c r="B8" s="12">
        <f>COUNTIF(D8:F8,"&lt;&gt;0")</f>
        <v>3</v>
      </c>
      <c r="C8" s="12">
        <f>COUNTIF(H8,"&lt;&gt;0")</f>
        <v>1</v>
      </c>
      <c r="D8" s="12">
        <f>COUNTIF(I8,"&lt;&gt;0")</f>
        <v>1</v>
      </c>
      <c r="E8" s="12">
        <f>COUNTIF(J8,"&lt;&gt;0")</f>
        <v>1</v>
      </c>
      <c r="F8" s="12">
        <f>COUNTIF(K8,"&lt;&gt;0")</f>
        <v>1</v>
      </c>
      <c r="G8" s="79" t="s">
        <v>67</v>
      </c>
      <c r="H8" s="292"/>
      <c r="I8" s="292"/>
      <c r="J8" s="292"/>
      <c r="K8" s="292"/>
      <c r="L8" s="514">
        <f>'[1]Форма.6.3'!L8</f>
        <v>1</v>
      </c>
      <c r="M8" s="532">
        <f>'[1]Форма.6.3'!M8</f>
        <v>1</v>
      </c>
      <c r="N8" s="332">
        <f>IF(AND(L8=0,M8=0),100,IF(AND(L8=0,M8&gt;0),120,L8/M8*100))</f>
        <v>100</v>
      </c>
      <c r="O8" s="77" t="s">
        <v>18</v>
      </c>
      <c r="P8" s="46">
        <f>IF(N8&lt;80,3,IF(N8&gt;120,1,2))</f>
        <v>2</v>
      </c>
      <c r="Q8" s="67"/>
    </row>
    <row r="9" spans="1:17" ht="16.5" thickBot="1">
      <c r="A9" s="67"/>
      <c r="B9" s="14"/>
      <c r="C9" s="14"/>
      <c r="D9" s="14"/>
      <c r="E9" s="14"/>
      <c r="F9" s="14"/>
      <c r="G9" s="79" t="s">
        <v>19</v>
      </c>
      <c r="H9" s="77"/>
      <c r="I9" s="77"/>
      <c r="J9" s="77"/>
      <c r="K9" s="77"/>
      <c r="L9" s="77" t="s">
        <v>3</v>
      </c>
      <c r="M9" s="533"/>
      <c r="N9" s="291"/>
      <c r="O9" s="77" t="s">
        <v>3</v>
      </c>
      <c r="P9" s="287">
        <f>AVERAGE(P10,P11,P12,P13,P14,P15)</f>
        <v>1.8333333333333333</v>
      </c>
      <c r="Q9" s="67"/>
    </row>
    <row r="10" spans="1:17" ht="45">
      <c r="A10" s="67"/>
      <c r="B10" s="12">
        <f aca="true" t="shared" si="0" ref="B10:B15">COUNTIF(D10:F10,"&lt;&gt;0")</f>
        <v>3</v>
      </c>
      <c r="C10" s="12">
        <f aca="true" t="shared" si="1" ref="C10:C15">COUNTIF(H10,"&lt;&gt;0")</f>
        <v>1</v>
      </c>
      <c r="D10" s="12">
        <f aca="true" t="shared" si="2" ref="D10:D15">COUNTIF(I10,"&lt;&gt;0")</f>
        <v>1</v>
      </c>
      <c r="E10" s="12">
        <f aca="true" t="shared" si="3" ref="E10:E15">COUNTIF(J10,"&lt;&gt;0")</f>
        <v>1</v>
      </c>
      <c r="F10" s="12">
        <f aca="true" t="shared" si="4" ref="F10:F15">COUNTIF(K10,"&lt;&gt;0")</f>
        <v>1</v>
      </c>
      <c r="G10" s="79" t="s">
        <v>68</v>
      </c>
      <c r="H10" s="292"/>
      <c r="I10" s="292"/>
      <c r="J10" s="292"/>
      <c r="K10" s="292"/>
      <c r="L10" s="514">
        <f>'[1]Форма.6.3'!L10</f>
        <v>0</v>
      </c>
      <c r="M10" s="532">
        <f>'[1]Форма.6.3'!M10</f>
        <v>0</v>
      </c>
      <c r="N10" s="332">
        <f aca="true" t="shared" si="5" ref="N10:N15">IF(AND(L10=0,M10=0),100,IF(AND(L10=0,M10&gt;0),120,L10/M10*100))</f>
        <v>100</v>
      </c>
      <c r="O10" s="77" t="s">
        <v>20</v>
      </c>
      <c r="P10" s="260">
        <f>IF(N10&gt;120,3,IF(N10&lt;80,1,2))</f>
        <v>2</v>
      </c>
      <c r="Q10" s="67"/>
    </row>
    <row r="11" spans="1:17" ht="60">
      <c r="A11" s="67"/>
      <c r="B11" s="12">
        <f t="shared" si="0"/>
        <v>3</v>
      </c>
      <c r="C11" s="12">
        <f t="shared" si="1"/>
        <v>1</v>
      </c>
      <c r="D11" s="12">
        <f t="shared" si="2"/>
        <v>1</v>
      </c>
      <c r="E11" s="12">
        <f t="shared" si="3"/>
        <v>1</v>
      </c>
      <c r="F11" s="12">
        <f t="shared" si="4"/>
        <v>1</v>
      </c>
      <c r="G11" s="79" t="s">
        <v>69</v>
      </c>
      <c r="H11" s="292"/>
      <c r="I11" s="292"/>
      <c r="J11" s="292"/>
      <c r="K11" s="292"/>
      <c r="L11" s="514">
        <f>'[1]Форма.6.3'!L11</f>
        <v>0</v>
      </c>
      <c r="M11" s="532">
        <f>'[1]Форма.6.3'!M11</f>
        <v>1.6666666666666667</v>
      </c>
      <c r="N11" s="332">
        <f t="shared" si="5"/>
        <v>120</v>
      </c>
      <c r="O11" s="77" t="s">
        <v>18</v>
      </c>
      <c r="P11" s="46">
        <f>IF(N11&lt;80,3,IF(N11&gt;120,1,2))</f>
        <v>2</v>
      </c>
      <c r="Q11" s="67"/>
    </row>
    <row r="12" spans="1:17" ht="75">
      <c r="A12" s="67"/>
      <c r="B12" s="12">
        <f t="shared" si="0"/>
        <v>3</v>
      </c>
      <c r="C12" s="12">
        <f t="shared" si="1"/>
        <v>1</v>
      </c>
      <c r="D12" s="12">
        <f t="shared" si="2"/>
        <v>1</v>
      </c>
      <c r="E12" s="12">
        <f t="shared" si="3"/>
        <v>1</v>
      </c>
      <c r="F12" s="12">
        <f t="shared" si="4"/>
        <v>1</v>
      </c>
      <c r="G12" s="79" t="s">
        <v>70</v>
      </c>
      <c r="H12" s="292"/>
      <c r="I12" s="292"/>
      <c r="J12" s="292"/>
      <c r="K12" s="292"/>
      <c r="L12" s="514">
        <f>'[1]Форма.6.3'!L12</f>
        <v>0</v>
      </c>
      <c r="M12" s="532">
        <f>'[1]Форма.6.3'!M12</f>
        <v>0</v>
      </c>
      <c r="N12" s="332">
        <f t="shared" si="5"/>
        <v>100</v>
      </c>
      <c r="O12" s="77" t="s">
        <v>20</v>
      </c>
      <c r="P12" s="260">
        <f>IF(N12&gt;120,3,IF(N12&lt;80,1,2))</f>
        <v>2</v>
      </c>
      <c r="Q12" s="67"/>
    </row>
    <row r="13" spans="1:17" ht="60">
      <c r="A13" s="67"/>
      <c r="B13" s="12">
        <f t="shared" si="0"/>
        <v>3</v>
      </c>
      <c r="C13" s="12">
        <f t="shared" si="1"/>
        <v>1</v>
      </c>
      <c r="D13" s="12">
        <f t="shared" si="2"/>
        <v>1</v>
      </c>
      <c r="E13" s="12">
        <f t="shared" si="3"/>
        <v>1</v>
      </c>
      <c r="F13" s="12">
        <f t="shared" si="4"/>
        <v>1</v>
      </c>
      <c r="G13" s="79" t="s">
        <v>71</v>
      </c>
      <c r="H13" s="292"/>
      <c r="I13" s="292"/>
      <c r="J13" s="292"/>
      <c r="K13" s="292"/>
      <c r="L13" s="514">
        <f>'[1]Форма.6.3'!L13</f>
        <v>0</v>
      </c>
      <c r="M13" s="532">
        <f>'[1]Форма.6.3'!M13</f>
        <v>1</v>
      </c>
      <c r="N13" s="332">
        <f t="shared" si="5"/>
        <v>120</v>
      </c>
      <c r="O13" s="77" t="s">
        <v>20</v>
      </c>
      <c r="P13" s="260">
        <f>IF(N13&gt;120,3,IF(N13&lt;80,1,2))</f>
        <v>2</v>
      </c>
      <c r="Q13" s="67"/>
    </row>
    <row r="14" spans="1:17" ht="45">
      <c r="A14" s="67"/>
      <c r="B14" s="12">
        <f t="shared" si="0"/>
        <v>3</v>
      </c>
      <c r="C14" s="12">
        <f t="shared" si="1"/>
        <v>1</v>
      </c>
      <c r="D14" s="12">
        <f t="shared" si="2"/>
        <v>1</v>
      </c>
      <c r="E14" s="12">
        <f t="shared" si="3"/>
        <v>1</v>
      </c>
      <c r="F14" s="12">
        <f t="shared" si="4"/>
        <v>1</v>
      </c>
      <c r="G14" s="79" t="s">
        <v>72</v>
      </c>
      <c r="H14" s="292"/>
      <c r="I14" s="292"/>
      <c r="J14" s="292"/>
      <c r="K14" s="292"/>
      <c r="L14" s="514">
        <f>'[1]Форма.6.3'!L14</f>
        <v>0</v>
      </c>
      <c r="M14" s="532">
        <f>'[1]Форма.6.3'!M14</f>
        <v>0.6666666666666666</v>
      </c>
      <c r="N14" s="332">
        <f t="shared" si="5"/>
        <v>120</v>
      </c>
      <c r="O14" s="77" t="s">
        <v>18</v>
      </c>
      <c r="P14" s="46">
        <f>IF(N14&lt;80,3,IF(N14&gt;120,1,2))</f>
        <v>2</v>
      </c>
      <c r="Q14" s="67"/>
    </row>
    <row r="15" spans="1:17" ht="30.75" thickBot="1">
      <c r="A15" s="67"/>
      <c r="B15" s="12">
        <f t="shared" si="0"/>
        <v>3</v>
      </c>
      <c r="C15" s="12">
        <f t="shared" si="1"/>
        <v>1</v>
      </c>
      <c r="D15" s="12">
        <f t="shared" si="2"/>
        <v>1</v>
      </c>
      <c r="E15" s="12">
        <f t="shared" si="3"/>
        <v>1</v>
      </c>
      <c r="F15" s="12">
        <f t="shared" si="4"/>
        <v>1</v>
      </c>
      <c r="G15" s="79" t="s">
        <v>73</v>
      </c>
      <c r="H15" s="292"/>
      <c r="I15" s="292"/>
      <c r="J15" s="292"/>
      <c r="K15" s="292"/>
      <c r="L15" s="514">
        <f>'[1]Форма.6.3'!L15</f>
        <v>2</v>
      </c>
      <c r="M15" s="532">
        <f>'[1]Форма.6.3'!M15</f>
        <v>1</v>
      </c>
      <c r="N15" s="332">
        <f t="shared" si="5"/>
        <v>200</v>
      </c>
      <c r="O15" s="77" t="s">
        <v>18</v>
      </c>
      <c r="P15" s="46">
        <f>IF(N15&lt;80,3,IF(N15&gt;120,1,2))</f>
        <v>1</v>
      </c>
      <c r="Q15" s="67"/>
    </row>
    <row r="16" spans="1:17" ht="16.5" thickBot="1">
      <c r="A16" s="67"/>
      <c r="B16" s="14"/>
      <c r="C16" s="14"/>
      <c r="D16" s="14"/>
      <c r="E16" s="14"/>
      <c r="F16" s="14"/>
      <c r="G16" s="79" t="s">
        <v>21</v>
      </c>
      <c r="H16" s="77"/>
      <c r="I16" s="77"/>
      <c r="J16" s="77"/>
      <c r="K16" s="77"/>
      <c r="L16" s="77" t="s">
        <v>3</v>
      </c>
      <c r="M16" s="533"/>
      <c r="N16" s="291"/>
      <c r="O16" s="77" t="s">
        <v>3</v>
      </c>
      <c r="P16" s="287">
        <f>AVERAGE(P17,P18)</f>
        <v>1.5</v>
      </c>
      <c r="Q16" s="67"/>
    </row>
    <row r="17" spans="1:17" ht="30.75" thickBot="1">
      <c r="A17" s="67"/>
      <c r="B17" s="12">
        <f>COUNTIF(D17:F17,"&lt;&gt;0")</f>
        <v>3</v>
      </c>
      <c r="C17" s="12">
        <f>COUNTIF(H17,"&lt;&gt;0")</f>
        <v>1</v>
      </c>
      <c r="D17" s="12">
        <f>COUNTIF(I17,"&lt;&gt;0")</f>
        <v>1</v>
      </c>
      <c r="E17" s="12">
        <f>COUNTIF(J17,"&lt;&gt;0")</f>
        <v>1</v>
      </c>
      <c r="F17" s="12">
        <f>COUNTIF(K17,"&lt;&gt;0")</f>
        <v>1</v>
      </c>
      <c r="G17" s="79" t="s">
        <v>74</v>
      </c>
      <c r="H17" s="292"/>
      <c r="I17" s="292"/>
      <c r="J17" s="292"/>
      <c r="K17" s="292"/>
      <c r="L17" s="514">
        <f>'[1]Форма.6.3'!L17</f>
        <v>1</v>
      </c>
      <c r="M17" s="532">
        <f>'[1]Форма.6.3'!M17</f>
        <v>16</v>
      </c>
      <c r="N17" s="332">
        <f>IF(AND(L17=0,M17=0),100,IF(AND(L17=0,M17&gt;0),120,L17/M17*100))</f>
        <v>6.25</v>
      </c>
      <c r="O17" s="77" t="s">
        <v>20</v>
      </c>
      <c r="P17" s="260">
        <f>IF(N17&gt;120,3,IF(N17&lt;80,1,2))</f>
        <v>1</v>
      </c>
      <c r="Q17" s="67"/>
    </row>
    <row r="18" spans="1:17" ht="45.75" thickBot="1">
      <c r="A18" s="67"/>
      <c r="B18" s="14"/>
      <c r="C18" s="14"/>
      <c r="D18" s="14"/>
      <c r="E18" s="14"/>
      <c r="F18" s="14"/>
      <c r="G18" s="79" t="s">
        <v>75</v>
      </c>
      <c r="H18" s="77"/>
      <c r="I18" s="77"/>
      <c r="J18" s="77"/>
      <c r="K18" s="77"/>
      <c r="L18" s="77" t="s">
        <v>3</v>
      </c>
      <c r="M18" s="533"/>
      <c r="N18" s="291"/>
      <c r="O18" s="77" t="s">
        <v>18</v>
      </c>
      <c r="P18" s="287">
        <f>AVERAGE(P19,P20,P21)</f>
        <v>2</v>
      </c>
      <c r="Q18" s="67"/>
    </row>
    <row r="19" spans="1:17" ht="15.75">
      <c r="A19" s="67"/>
      <c r="B19" s="12">
        <f>COUNTIF(D19:F19,"&lt;&gt;0")</f>
        <v>3</v>
      </c>
      <c r="C19" s="12">
        <f aca="true" t="shared" si="6" ref="C19:F21">COUNTIF(H19,"&lt;&gt;0")</f>
        <v>1</v>
      </c>
      <c r="D19" s="12">
        <f t="shared" si="6"/>
        <v>1</v>
      </c>
      <c r="E19" s="12">
        <f t="shared" si="6"/>
        <v>1</v>
      </c>
      <c r="F19" s="12">
        <f t="shared" si="6"/>
        <v>1</v>
      </c>
      <c r="G19" s="79" t="s">
        <v>22</v>
      </c>
      <c r="H19" s="292"/>
      <c r="I19" s="292"/>
      <c r="J19" s="292"/>
      <c r="K19" s="292"/>
      <c r="L19" s="514">
        <f>'[1]Форма.6.3'!L19</f>
        <v>0</v>
      </c>
      <c r="M19" s="532">
        <f>'[1]Форма.6.3'!M19</f>
        <v>0</v>
      </c>
      <c r="N19" s="332">
        <f>IF(AND(L19=0,M19=0),100,IF(AND(L19=0,M19&gt;0),120,L19/M19*100))</f>
        <v>100</v>
      </c>
      <c r="O19" s="77" t="s">
        <v>3</v>
      </c>
      <c r="P19" s="46">
        <f>IF(N19&lt;80,3,IF(N19&gt;120,1,2))</f>
        <v>2</v>
      </c>
      <c r="Q19" s="67"/>
    </row>
    <row r="20" spans="1:17" ht="15.75">
      <c r="A20" s="67"/>
      <c r="B20" s="12">
        <f>COUNTIF(D20:F20,"&lt;&gt;0")</f>
        <v>3</v>
      </c>
      <c r="C20" s="12">
        <f t="shared" si="6"/>
        <v>1</v>
      </c>
      <c r="D20" s="12">
        <f t="shared" si="6"/>
        <v>1</v>
      </c>
      <c r="E20" s="12">
        <f t="shared" si="6"/>
        <v>1</v>
      </c>
      <c r="F20" s="12">
        <f t="shared" si="6"/>
        <v>1</v>
      </c>
      <c r="G20" s="79" t="s">
        <v>23</v>
      </c>
      <c r="H20" s="292"/>
      <c r="I20" s="292"/>
      <c r="J20" s="292"/>
      <c r="K20" s="292"/>
      <c r="L20" s="514">
        <f>'[1]Форма.6.3'!L20</f>
        <v>0</v>
      </c>
      <c r="M20" s="532">
        <f>'[1]Форма.6.3'!M20</f>
        <v>0</v>
      </c>
      <c r="N20" s="332">
        <f>IF(AND(L20=0,M20=0),100,IF(AND(L20=0,M20&gt;0),120,L20/M20*100))</f>
        <v>100</v>
      </c>
      <c r="O20" s="77" t="s">
        <v>3</v>
      </c>
      <c r="P20" s="46">
        <f>IF(N20&lt;80,3,IF(N20&gt;120,1,2))</f>
        <v>2</v>
      </c>
      <c r="Q20" s="67"/>
    </row>
    <row r="21" spans="1:17" ht="30.75" thickBot="1">
      <c r="A21" s="67"/>
      <c r="B21" s="12">
        <f>COUNTIF(D21:F21,"&lt;&gt;0")</f>
        <v>3</v>
      </c>
      <c r="C21" s="12">
        <f t="shared" si="6"/>
        <v>1</v>
      </c>
      <c r="D21" s="12">
        <f t="shared" si="6"/>
        <v>1</v>
      </c>
      <c r="E21" s="12">
        <f t="shared" si="6"/>
        <v>1</v>
      </c>
      <c r="F21" s="12">
        <f t="shared" si="6"/>
        <v>1</v>
      </c>
      <c r="G21" s="79" t="s">
        <v>24</v>
      </c>
      <c r="H21" s="292"/>
      <c r="I21" s="292"/>
      <c r="J21" s="292"/>
      <c r="K21" s="292"/>
      <c r="L21" s="514">
        <f>'[1]Форма.6.3'!L21</f>
        <v>0</v>
      </c>
      <c r="M21" s="532">
        <f>'[1]Форма.6.3'!M21</f>
        <v>0.025</v>
      </c>
      <c r="N21" s="332">
        <f>IF(AND(L21=0,M21=0),100,IF(AND(L21=0,M21&gt;0),120,L21/M21*100))</f>
        <v>120</v>
      </c>
      <c r="O21" s="77" t="s">
        <v>3</v>
      </c>
      <c r="P21" s="46">
        <f>IF(N21&lt;80,3,IF(N21&gt;120,1,2))</f>
        <v>2</v>
      </c>
      <c r="Q21" s="67"/>
    </row>
    <row r="22" spans="1:17" ht="30.75" thickBot="1">
      <c r="A22" s="67"/>
      <c r="B22" s="14"/>
      <c r="C22" s="14"/>
      <c r="D22" s="14"/>
      <c r="E22" s="14"/>
      <c r="F22" s="14"/>
      <c r="G22" s="79" t="s">
        <v>25</v>
      </c>
      <c r="H22" s="77"/>
      <c r="I22" s="77"/>
      <c r="J22" s="77"/>
      <c r="K22" s="77"/>
      <c r="L22" s="77"/>
      <c r="M22" s="533"/>
      <c r="N22" s="291"/>
      <c r="O22" s="77" t="s">
        <v>20</v>
      </c>
      <c r="P22" s="287">
        <f>AVERAGE(P23)</f>
        <v>2</v>
      </c>
      <c r="Q22" s="67"/>
    </row>
    <row r="23" spans="1:17" ht="45.75" thickBot="1">
      <c r="A23" s="67"/>
      <c r="B23" s="12">
        <f>COUNTIF(D23:F23,"&lt;&gt;0")</f>
        <v>3</v>
      </c>
      <c r="C23" s="12">
        <f>COUNTIF(H23,"&lt;&gt;0")</f>
        <v>1</v>
      </c>
      <c r="D23" s="12">
        <f>COUNTIF(I23,"&lt;&gt;0")</f>
        <v>1</v>
      </c>
      <c r="E23" s="12">
        <f>COUNTIF(J23,"&lt;&gt;0")</f>
        <v>1</v>
      </c>
      <c r="F23" s="12">
        <f>COUNTIF(K23,"&lt;&gt;0")</f>
        <v>1</v>
      </c>
      <c r="G23" s="79" t="s">
        <v>26</v>
      </c>
      <c r="H23" s="292"/>
      <c r="I23" s="292"/>
      <c r="J23" s="292"/>
      <c r="K23" s="292"/>
      <c r="L23" s="514">
        <f>'[1]Форма.6.3'!L23</f>
        <v>0</v>
      </c>
      <c r="M23" s="532">
        <f>'[1]Форма.6.3'!M23</f>
        <v>0.05</v>
      </c>
      <c r="N23" s="332">
        <f>IF(AND(L23=0,M23=0),100,IF(AND(L23=0,M23&gt;0),120,L23/M23*100))</f>
        <v>120</v>
      </c>
      <c r="O23" s="77"/>
      <c r="P23" s="260">
        <f>IF(N23&gt;120,3,IF(N23&lt;80,1,2))</f>
        <v>2</v>
      </c>
      <c r="Q23" s="67"/>
    </row>
    <row r="24" spans="1:17" ht="45.75" thickBot="1">
      <c r="A24" s="67"/>
      <c r="B24" s="14"/>
      <c r="C24" s="14"/>
      <c r="D24" s="14"/>
      <c r="E24" s="14"/>
      <c r="F24" s="14"/>
      <c r="G24" s="79" t="s">
        <v>27</v>
      </c>
      <c r="H24" s="77"/>
      <c r="I24" s="77"/>
      <c r="J24" s="77"/>
      <c r="K24" s="77"/>
      <c r="L24" s="77" t="s">
        <v>3</v>
      </c>
      <c r="M24" s="533"/>
      <c r="N24" s="286"/>
      <c r="O24" s="77" t="s">
        <v>3</v>
      </c>
      <c r="P24" s="287">
        <f>AVERAGE(P25,P26)</f>
        <v>2</v>
      </c>
      <c r="Q24" s="67"/>
    </row>
    <row r="25" spans="1:17" ht="33" customHeight="1">
      <c r="A25" s="67"/>
      <c r="B25" s="12">
        <f>COUNTIF(D25:F25,"&lt;&gt;0")</f>
        <v>3</v>
      </c>
      <c r="C25" s="12">
        <f aca="true" t="shared" si="7" ref="C25:F26">COUNTIF(H25,"&lt;&gt;0")</f>
        <v>1</v>
      </c>
      <c r="D25" s="12">
        <f t="shared" si="7"/>
        <v>1</v>
      </c>
      <c r="E25" s="12">
        <f t="shared" si="7"/>
        <v>1</v>
      </c>
      <c r="F25" s="12">
        <f t="shared" si="7"/>
        <v>1</v>
      </c>
      <c r="G25" s="79" t="s">
        <v>76</v>
      </c>
      <c r="H25" s="292"/>
      <c r="I25" s="292"/>
      <c r="J25" s="292"/>
      <c r="K25" s="292"/>
      <c r="L25" s="514">
        <f>'[1]Форма.6.3'!L25</f>
        <v>0</v>
      </c>
      <c r="M25" s="532">
        <f>'[1]Форма.6.3'!M25</f>
        <v>6</v>
      </c>
      <c r="N25" s="332">
        <f>IF(AND(L25=0,M25=0),100,IF(AND(L25=0,M25&gt;0),120,L25/M25*100))</f>
        <v>120</v>
      </c>
      <c r="O25" s="77" t="s">
        <v>20</v>
      </c>
      <c r="P25" s="260">
        <f>IF(N25&gt;120,3,IF(N25&lt;80,1,2))</f>
        <v>2</v>
      </c>
      <c r="Q25" s="67"/>
    </row>
    <row r="26" spans="1:17" ht="75">
      <c r="A26" s="67"/>
      <c r="B26" s="12">
        <f>COUNTIF(D26:F26,"&lt;&gt;0")</f>
        <v>3</v>
      </c>
      <c r="C26" s="12">
        <f t="shared" si="7"/>
        <v>1</v>
      </c>
      <c r="D26" s="12">
        <f t="shared" si="7"/>
        <v>1</v>
      </c>
      <c r="E26" s="12">
        <f t="shared" si="7"/>
        <v>1</v>
      </c>
      <c r="F26" s="12">
        <f t="shared" si="7"/>
        <v>1</v>
      </c>
      <c r="G26" s="79" t="s">
        <v>191</v>
      </c>
      <c r="H26" s="292"/>
      <c r="I26" s="292"/>
      <c r="J26" s="292"/>
      <c r="K26" s="292"/>
      <c r="L26" s="514">
        <f>'[1]Форма.6.3'!L26</f>
        <v>100</v>
      </c>
      <c r="M26" s="532">
        <f>'[1]Форма.6.3'!M26</f>
        <v>100</v>
      </c>
      <c r="N26" s="332">
        <f>IF(AND(L26=0,M26=0),100,IF(AND(L26=0,M26&gt;0),120,L26/M26*100))</f>
        <v>100</v>
      </c>
      <c r="O26" s="77" t="s">
        <v>18</v>
      </c>
      <c r="P26" s="46">
        <f>IF(N26&lt;80,3,IF(N26&gt;120,1,2))</f>
        <v>2</v>
      </c>
      <c r="Q26" s="67"/>
    </row>
    <row r="27" spans="1:17" s="68" customFormat="1" ht="5.25">
      <c r="A27" s="67"/>
      <c r="B27" s="33"/>
      <c r="C27" s="33"/>
      <c r="D27" s="33"/>
      <c r="E27" s="33"/>
      <c r="F27" s="33"/>
      <c r="G27" s="67"/>
      <c r="H27" s="67"/>
      <c r="I27" s="67"/>
      <c r="J27" s="67"/>
      <c r="K27" s="67"/>
      <c r="L27" s="67"/>
      <c r="M27" s="328"/>
      <c r="N27" s="67"/>
      <c r="O27" s="67"/>
      <c r="P27" s="67"/>
      <c r="Q27" s="67"/>
    </row>
    <row r="28" spans="1:17" ht="16.5">
      <c r="A28" s="67"/>
      <c r="B28" s="14"/>
      <c r="C28" s="14"/>
      <c r="D28" s="14"/>
      <c r="E28" s="14"/>
      <c r="F28" s="14"/>
      <c r="G28" s="79" t="s">
        <v>98</v>
      </c>
      <c r="H28" s="77"/>
      <c r="I28" s="77"/>
      <c r="J28" s="77"/>
      <c r="K28" s="77"/>
      <c r="L28" s="77" t="s">
        <v>3</v>
      </c>
      <c r="M28" s="330" t="s">
        <v>3</v>
      </c>
      <c r="N28" s="77" t="s">
        <v>3</v>
      </c>
      <c r="O28" s="77" t="s">
        <v>3</v>
      </c>
      <c r="P28" s="284">
        <f>AVERAGE(P24,P22,P16,P9,P8)</f>
        <v>1.8666666666666665</v>
      </c>
      <c r="Q28" s="67"/>
    </row>
    <row r="29" spans="1:17" ht="15.75">
      <c r="A29" s="67"/>
      <c r="B29" s="14"/>
      <c r="C29" s="14"/>
      <c r="D29" s="14"/>
      <c r="E29" s="14"/>
      <c r="F29" s="14"/>
      <c r="G29" s="80"/>
      <c r="H29" s="81"/>
      <c r="I29" s="81"/>
      <c r="J29" s="81"/>
      <c r="K29" s="81"/>
      <c r="L29" s="81"/>
      <c r="M29" s="81"/>
      <c r="N29" s="81"/>
      <c r="O29" s="81"/>
      <c r="P29" s="81"/>
      <c r="Q29" s="67"/>
    </row>
    <row r="30" spans="1:17" s="68" customFormat="1" ht="5.25">
      <c r="A30" s="67"/>
      <c r="B30" s="33"/>
      <c r="C30" s="33"/>
      <c r="D30" s="33"/>
      <c r="E30" s="33"/>
      <c r="F30" s="33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7" ht="15.75">
      <c r="A31" s="67"/>
      <c r="B31" s="33"/>
      <c r="C31" s="33"/>
      <c r="D31" s="33"/>
      <c r="E31" s="33"/>
      <c r="F31" s="33"/>
      <c r="G31" s="10" t="str">
        <f>Содержание!$C$21</f>
        <v>Директор </v>
      </c>
      <c r="H31" s="10"/>
      <c r="I31" s="10"/>
      <c r="J31" s="80"/>
      <c r="K31" s="7"/>
      <c r="L31" s="80"/>
      <c r="M31" s="7" t="str">
        <f>Содержание!$G$21</f>
        <v>А.А. Фролов</v>
      </c>
      <c r="O31" s="427"/>
      <c r="P31" s="80"/>
      <c r="Q31" s="67"/>
    </row>
    <row r="32" spans="1:17" ht="15" customHeight="1">
      <c r="A32" s="67"/>
      <c r="G32" s="426" t="s">
        <v>5</v>
      </c>
      <c r="H32" s="426"/>
      <c r="I32" s="141"/>
      <c r="J32" s="82"/>
      <c r="K32" s="31"/>
      <c r="L32" s="82"/>
      <c r="M32" s="66" t="s">
        <v>15</v>
      </c>
      <c r="O32" s="83" t="s">
        <v>6</v>
      </c>
      <c r="P32" s="80"/>
      <c r="Q32" s="67"/>
    </row>
    <row r="33" spans="1:17" s="68" customFormat="1" ht="5.25">
      <c r="A33" s="67"/>
      <c r="B33" s="33"/>
      <c r="C33" s="33"/>
      <c r="D33" s="33"/>
      <c r="E33" s="33"/>
      <c r="F33" s="33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ht="15.75">
      <c r="A34" s="67"/>
      <c r="G34" s="84" t="s">
        <v>65</v>
      </c>
      <c r="H34" s="82"/>
      <c r="I34" s="82"/>
      <c r="J34" s="82"/>
      <c r="K34" s="82"/>
      <c r="L34" s="82"/>
      <c r="M34" s="82"/>
      <c r="N34" s="82"/>
      <c r="O34" s="82"/>
      <c r="P34" s="82"/>
      <c r="Q34" s="67"/>
    </row>
    <row r="35" spans="1:17" ht="15.75">
      <c r="A35" s="67"/>
      <c r="G35" s="31" t="s">
        <v>64</v>
      </c>
      <c r="H35" s="82"/>
      <c r="I35" s="82"/>
      <c r="J35" s="82"/>
      <c r="K35" s="82"/>
      <c r="L35" s="82"/>
      <c r="M35" s="82"/>
      <c r="N35" s="82"/>
      <c r="O35" s="82"/>
      <c r="P35" s="82"/>
      <c r="Q35" s="67"/>
    </row>
    <row r="36" spans="1:17" s="68" customFormat="1" ht="5.25">
      <c r="A36" s="67"/>
      <c r="B36" s="33"/>
      <c r="C36" s="33"/>
      <c r="D36" s="33"/>
      <c r="E36" s="33"/>
      <c r="F36" s="33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8:13" ht="15.75">
      <c r="H37" s="78"/>
      <c r="I37" s="78"/>
      <c r="J37" s="78"/>
      <c r="K37" s="78"/>
      <c r="M37" s="78"/>
    </row>
    <row r="38" spans="2:13" ht="15.75">
      <c r="B38" s="33"/>
      <c r="C38" s="33"/>
      <c r="D38" s="33"/>
      <c r="E38" s="33"/>
      <c r="F38" s="33"/>
      <c r="H38" s="33"/>
      <c r="I38" s="33"/>
      <c r="J38" s="33"/>
      <c r="K38" s="33"/>
      <c r="M38" s="78"/>
    </row>
    <row r="39" spans="2:13" ht="15.75">
      <c r="B39" s="57"/>
      <c r="C39" s="57"/>
      <c r="D39" s="57"/>
      <c r="E39" s="57"/>
      <c r="F39" s="57"/>
      <c r="H39" s="58"/>
      <c r="I39" s="58"/>
      <c r="J39" s="58"/>
      <c r="K39" s="58"/>
      <c r="M39" s="78"/>
    </row>
    <row r="40" spans="2:13" ht="15.75">
      <c r="B40" s="57"/>
      <c r="C40" s="57"/>
      <c r="D40" s="57"/>
      <c r="E40" s="57"/>
      <c r="F40" s="57"/>
      <c r="H40" s="43"/>
      <c r="I40" s="43"/>
      <c r="J40" s="43"/>
      <c r="K40" s="43"/>
      <c r="M40" s="78"/>
    </row>
    <row r="41" spans="2:13" ht="15.75">
      <c r="B41" s="62"/>
      <c r="C41" s="62"/>
      <c r="D41" s="62"/>
      <c r="E41" s="62"/>
      <c r="F41" s="62"/>
      <c r="H41" s="62"/>
      <c r="I41" s="62"/>
      <c r="J41" s="62"/>
      <c r="K41" s="62"/>
      <c r="M41" s="78"/>
    </row>
    <row r="42" ht="15.75">
      <c r="M42" s="78"/>
    </row>
    <row r="43" ht="15.75">
      <c r="M43" s="78"/>
    </row>
    <row r="44" ht="15.75">
      <c r="M44" s="78"/>
    </row>
    <row r="45" ht="15.75">
      <c r="M45" s="78"/>
    </row>
    <row r="46" ht="15.75">
      <c r="M46" s="78"/>
    </row>
    <row r="47" ht="15.75">
      <c r="M47" s="78"/>
    </row>
    <row r="48" ht="15.75">
      <c r="M48" s="78"/>
    </row>
    <row r="49" ht="15.75">
      <c r="M49" s="78"/>
    </row>
    <row r="50" ht="15.75">
      <c r="M50" s="78"/>
    </row>
    <row r="51" ht="15.75">
      <c r="M51" s="78"/>
    </row>
    <row r="52" ht="15.75">
      <c r="M52" s="78"/>
    </row>
    <row r="53" ht="15.75">
      <c r="M53" s="78"/>
    </row>
    <row r="54" ht="15.75">
      <c r="M54" s="78"/>
    </row>
    <row r="55" ht="15.75">
      <c r="M55" s="78"/>
    </row>
    <row r="56" ht="15.75">
      <c r="M56" s="78"/>
    </row>
    <row r="57" ht="15.75">
      <c r="M57" s="78"/>
    </row>
    <row r="58" ht="15.75">
      <c r="M58" s="78"/>
    </row>
    <row r="59" ht="15.75">
      <c r="M59" s="78"/>
    </row>
    <row r="60" ht="15.75">
      <c r="M60" s="78"/>
    </row>
    <row r="61" ht="15.75">
      <c r="M61" s="78"/>
    </row>
    <row r="62" ht="15.75">
      <c r="M62" s="78"/>
    </row>
    <row r="63" ht="15.75">
      <c r="M63" s="78"/>
    </row>
    <row r="64" ht="15.75">
      <c r="M64" s="78"/>
    </row>
    <row r="65" ht="15.75">
      <c r="M65" s="78"/>
    </row>
    <row r="66" ht="15.75">
      <c r="M66" s="78"/>
    </row>
    <row r="67" ht="15.75">
      <c r="M67" s="78"/>
    </row>
    <row r="68" ht="15.75">
      <c r="M68" s="78"/>
    </row>
    <row r="69" ht="15.75">
      <c r="M69" s="78"/>
    </row>
    <row r="70" ht="15.75">
      <c r="M70" s="78"/>
    </row>
    <row r="71" ht="15.75">
      <c r="M71" s="78"/>
    </row>
    <row r="72" ht="15.75">
      <c r="M72" s="78"/>
    </row>
    <row r="73" ht="15.75">
      <c r="M73" s="78"/>
    </row>
    <row r="74" ht="15.75">
      <c r="M74" s="78"/>
    </row>
    <row r="75" ht="15.75">
      <c r="M75" s="78"/>
    </row>
    <row r="76" ht="15.75">
      <c r="M76" s="78"/>
    </row>
    <row r="77" ht="15.75">
      <c r="M77" s="78"/>
    </row>
    <row r="78" ht="15.75">
      <c r="M78" s="78"/>
    </row>
    <row r="79" ht="15.75">
      <c r="M79" s="78"/>
    </row>
    <row r="80" ht="15.75">
      <c r="M80" s="78"/>
    </row>
    <row r="81" ht="15.75">
      <c r="M81" s="78"/>
    </row>
    <row r="82" ht="15.75">
      <c r="M82" s="78"/>
    </row>
    <row r="83" ht="15.75">
      <c r="M83" s="78"/>
    </row>
    <row r="84" ht="15.75">
      <c r="M84" s="78"/>
    </row>
    <row r="85" ht="15.75">
      <c r="M85" s="78"/>
    </row>
    <row r="86" ht="15.75">
      <c r="M86" s="78"/>
    </row>
    <row r="87" ht="15.75">
      <c r="M87" s="78"/>
    </row>
    <row r="88" ht="15.75">
      <c r="M88" s="78"/>
    </row>
    <row r="89" ht="15.75">
      <c r="M89" s="78"/>
    </row>
    <row r="90" ht="15.75">
      <c r="M90" s="78"/>
    </row>
    <row r="91" ht="15.75">
      <c r="M91" s="78"/>
    </row>
    <row r="92" ht="15.75">
      <c r="M92" s="78"/>
    </row>
    <row r="93" ht="15.75">
      <c r="M93" s="78"/>
    </row>
    <row r="94" ht="15.75">
      <c r="M94" s="78"/>
    </row>
    <row r="95" ht="15.75">
      <c r="M95" s="78"/>
    </row>
    <row r="96" ht="15.75">
      <c r="M96" s="78"/>
    </row>
    <row r="97" ht="15.75">
      <c r="M97" s="78"/>
    </row>
    <row r="98" ht="15.75">
      <c r="M98" s="78"/>
    </row>
    <row r="99" ht="15.75">
      <c r="M99" s="78"/>
    </row>
    <row r="100" ht="15.75">
      <c r="M100" s="78"/>
    </row>
    <row r="101" ht="15.75">
      <c r="M101" s="78"/>
    </row>
    <row r="102" ht="15.75">
      <c r="M102" s="78"/>
    </row>
    <row r="103" ht="15.75">
      <c r="M103" s="78"/>
    </row>
    <row r="104" ht="15.75">
      <c r="M104" s="78"/>
    </row>
    <row r="105" ht="15.75">
      <c r="M105" s="78"/>
    </row>
    <row r="106" ht="15.75">
      <c r="M106" s="78"/>
    </row>
    <row r="107" ht="15.75">
      <c r="M107" s="78"/>
    </row>
    <row r="108" ht="15.75">
      <c r="M108" s="78"/>
    </row>
    <row r="109" ht="15.75">
      <c r="M109" s="78"/>
    </row>
    <row r="110" ht="15.75">
      <c r="M110" s="78"/>
    </row>
    <row r="111" ht="15.75">
      <c r="M111" s="78"/>
    </row>
    <row r="112" ht="15.75">
      <c r="M112" s="78"/>
    </row>
    <row r="113" ht="15.75">
      <c r="M113" s="78"/>
    </row>
    <row r="114" ht="15.75">
      <c r="M114" s="78"/>
    </row>
    <row r="115" ht="15.75">
      <c r="M115" s="78"/>
    </row>
    <row r="116" ht="15.75">
      <c r="M116" s="78"/>
    </row>
    <row r="117" ht="15.75">
      <c r="M117" s="78"/>
    </row>
    <row r="118" ht="15.75">
      <c r="M118" s="78"/>
    </row>
    <row r="119" ht="15.75">
      <c r="M119" s="78"/>
    </row>
    <row r="120" ht="15.75">
      <c r="M120" s="78"/>
    </row>
    <row r="121" ht="15.75">
      <c r="M121" s="78"/>
    </row>
    <row r="122" ht="15.75">
      <c r="M122" s="78"/>
    </row>
    <row r="123" ht="15.75">
      <c r="M123" s="78"/>
    </row>
    <row r="124" ht="15.75">
      <c r="M124" s="78"/>
    </row>
    <row r="125" ht="15.75">
      <c r="M125" s="78"/>
    </row>
    <row r="126" ht="15.75">
      <c r="M126" s="78"/>
    </row>
    <row r="127" ht="15.75">
      <c r="M127" s="78"/>
    </row>
    <row r="128" ht="15.75">
      <c r="M128" s="78"/>
    </row>
    <row r="129" ht="15.75">
      <c r="M129" s="78"/>
    </row>
    <row r="130" ht="15.75">
      <c r="M130" s="78"/>
    </row>
    <row r="131" ht="15.75">
      <c r="M131" s="78"/>
    </row>
    <row r="132" ht="15.75">
      <c r="M132" s="78"/>
    </row>
    <row r="133" ht="15.75">
      <c r="M133" s="78"/>
    </row>
    <row r="134" ht="15.75">
      <c r="M134" s="78"/>
    </row>
    <row r="135" ht="15.75">
      <c r="M135" s="78"/>
    </row>
    <row r="136" ht="15.75">
      <c r="M136" s="78"/>
    </row>
    <row r="137" ht="15.75">
      <c r="M137" s="78"/>
    </row>
    <row r="138" ht="15.75">
      <c r="M138" s="78"/>
    </row>
    <row r="139" ht="15.75">
      <c r="M139" s="78"/>
    </row>
    <row r="140" ht="15.75">
      <c r="M140" s="78"/>
    </row>
    <row r="141" ht="15.75">
      <c r="M141" s="78"/>
    </row>
    <row r="142" ht="15.75">
      <c r="M142" s="78"/>
    </row>
    <row r="143" ht="15.75">
      <c r="M143" s="78"/>
    </row>
    <row r="144" ht="15.75">
      <c r="M144" s="78"/>
    </row>
    <row r="145" ht="15.75">
      <c r="M145" s="78"/>
    </row>
    <row r="146" ht="15.75">
      <c r="M146" s="78"/>
    </row>
    <row r="147" ht="15.75">
      <c r="M147" s="78"/>
    </row>
    <row r="148" ht="15.75">
      <c r="M148" s="78"/>
    </row>
    <row r="149" ht="15.75">
      <c r="M149" s="78"/>
    </row>
    <row r="150" ht="15.75">
      <c r="M150" s="78"/>
    </row>
    <row r="151" ht="15.75">
      <c r="M151" s="78"/>
    </row>
    <row r="152" ht="15.75">
      <c r="M152" s="78"/>
    </row>
    <row r="153" ht="15.75">
      <c r="M153" s="78"/>
    </row>
    <row r="154" ht="15.75">
      <c r="M154" s="78"/>
    </row>
    <row r="155" ht="15.75">
      <c r="M155" s="78"/>
    </row>
    <row r="156" ht="15.75">
      <c r="M156" s="78"/>
    </row>
    <row r="157" ht="15.75">
      <c r="M157" s="78"/>
    </row>
    <row r="158" ht="15.75">
      <c r="M158" s="78"/>
    </row>
    <row r="159" ht="15.75">
      <c r="M159" s="78"/>
    </row>
    <row r="160" ht="15.75">
      <c r="M160" s="78"/>
    </row>
    <row r="161" ht="15.75">
      <c r="M161" s="78"/>
    </row>
    <row r="162" ht="15.75">
      <c r="M162" s="78"/>
    </row>
    <row r="163" ht="15.75">
      <c r="M163" s="78"/>
    </row>
    <row r="164" ht="15.75">
      <c r="M164" s="78"/>
    </row>
    <row r="165" ht="15.75">
      <c r="M165" s="78"/>
    </row>
    <row r="166" ht="15.75">
      <c r="M166" s="78"/>
    </row>
    <row r="167" ht="15.75">
      <c r="M167" s="78"/>
    </row>
    <row r="168" ht="15.75">
      <c r="M168" s="78"/>
    </row>
    <row r="169" ht="15.75">
      <c r="M169" s="78"/>
    </row>
    <row r="170" ht="15.75">
      <c r="M170" s="78"/>
    </row>
    <row r="171" ht="15.75">
      <c r="M171" s="78"/>
    </row>
    <row r="172" ht="15.75">
      <c r="M172" s="78"/>
    </row>
    <row r="173" ht="15.75">
      <c r="M173" s="78"/>
    </row>
    <row r="174" ht="15.75">
      <c r="M174" s="78"/>
    </row>
    <row r="175" ht="15.75">
      <c r="M175" s="78"/>
    </row>
    <row r="176" ht="15.75">
      <c r="M176" s="78"/>
    </row>
    <row r="177" ht="15.75">
      <c r="M177" s="78"/>
    </row>
    <row r="178" ht="15.75">
      <c r="M178" s="78"/>
    </row>
    <row r="179" ht="15.75">
      <c r="M179" s="78"/>
    </row>
    <row r="180" ht="15.75">
      <c r="M180" s="78"/>
    </row>
    <row r="181" ht="15.75">
      <c r="M181" s="78"/>
    </row>
    <row r="182" ht="15.75">
      <c r="M182" s="78"/>
    </row>
    <row r="183" ht="15.75">
      <c r="M183" s="78"/>
    </row>
    <row r="184" ht="15.75">
      <c r="M184" s="78"/>
    </row>
    <row r="185" ht="15.75">
      <c r="M185" s="78"/>
    </row>
    <row r="186" ht="15.75">
      <c r="M186" s="78"/>
    </row>
    <row r="187" ht="15.75">
      <c r="M187" s="78"/>
    </row>
    <row r="188" ht="15.75">
      <c r="M188" s="78"/>
    </row>
    <row r="189" ht="15.75">
      <c r="M189" s="78"/>
    </row>
    <row r="190" ht="15.75">
      <c r="M190" s="78"/>
    </row>
    <row r="191" ht="15.75">
      <c r="M191" s="78"/>
    </row>
    <row r="192" ht="15.75">
      <c r="M192" s="78"/>
    </row>
    <row r="193" ht="15.75">
      <c r="M193" s="78"/>
    </row>
    <row r="194" ht="15.75">
      <c r="M194" s="78"/>
    </row>
    <row r="195" ht="15.75">
      <c r="M195" s="78"/>
    </row>
    <row r="196" ht="15.75">
      <c r="M196" s="78"/>
    </row>
    <row r="197" ht="15.75">
      <c r="M197" s="78"/>
    </row>
    <row r="198" ht="15.75">
      <c r="M198" s="78"/>
    </row>
    <row r="199" ht="15.75">
      <c r="M199" s="78"/>
    </row>
    <row r="200" ht="15.75">
      <c r="M200" s="78"/>
    </row>
    <row r="201" ht="15.75">
      <c r="M201" s="78"/>
    </row>
    <row r="202" ht="15.75">
      <c r="M202" s="78"/>
    </row>
    <row r="203" ht="15.75">
      <c r="M203" s="78"/>
    </row>
    <row r="204" ht="15.75">
      <c r="M204" s="78"/>
    </row>
    <row r="205" ht="15.75">
      <c r="M205" s="78"/>
    </row>
    <row r="206" ht="15.75">
      <c r="M206" s="78"/>
    </row>
    <row r="207" ht="15.75">
      <c r="M207" s="78"/>
    </row>
    <row r="208" ht="15.75">
      <c r="M208" s="78"/>
    </row>
    <row r="209" ht="15.75">
      <c r="M209" s="78"/>
    </row>
    <row r="210" ht="15.75">
      <c r="M210" s="78"/>
    </row>
    <row r="211" ht="15.75">
      <c r="M211" s="78"/>
    </row>
    <row r="212" ht="15.75">
      <c r="M212" s="78"/>
    </row>
    <row r="213" ht="15.75">
      <c r="M213" s="78"/>
    </row>
    <row r="214" ht="15.75">
      <c r="M214" s="78"/>
    </row>
    <row r="215" ht="15.75">
      <c r="M215" s="78"/>
    </row>
    <row r="216" ht="15.75">
      <c r="M216" s="78"/>
    </row>
    <row r="217" ht="15.75">
      <c r="M217" s="78"/>
    </row>
    <row r="218" ht="15.75">
      <c r="M218" s="78"/>
    </row>
    <row r="219" ht="15.75">
      <c r="M219" s="78"/>
    </row>
    <row r="220" ht="15.75">
      <c r="M220" s="78"/>
    </row>
    <row r="221" ht="15.75">
      <c r="M221" s="78"/>
    </row>
    <row r="222" ht="15.75">
      <c r="M222" s="78"/>
    </row>
    <row r="223" ht="15.75">
      <c r="M223" s="78"/>
    </row>
    <row r="224" ht="15.75">
      <c r="M224" s="78"/>
    </row>
    <row r="225" ht="15.75">
      <c r="M225" s="78"/>
    </row>
    <row r="226" ht="15.75">
      <c r="M226" s="78"/>
    </row>
    <row r="227" ht="15.75">
      <c r="M227" s="78"/>
    </row>
    <row r="228" ht="15.75">
      <c r="M228" s="78"/>
    </row>
    <row r="229" ht="15.75">
      <c r="M229" s="78"/>
    </row>
    <row r="230" ht="15.75">
      <c r="M230" s="78"/>
    </row>
    <row r="231" ht="15.75">
      <c r="M231" s="78"/>
    </row>
    <row r="232" ht="15.75">
      <c r="M232" s="78"/>
    </row>
    <row r="233" ht="15.75">
      <c r="M233" s="78"/>
    </row>
    <row r="234" ht="15.75">
      <c r="M234" s="78"/>
    </row>
    <row r="235" ht="15.75">
      <c r="M235" s="78"/>
    </row>
    <row r="236" ht="15.75">
      <c r="M236" s="78"/>
    </row>
    <row r="237" ht="15.75">
      <c r="M237" s="78"/>
    </row>
    <row r="238" ht="15.75">
      <c r="M238" s="78"/>
    </row>
    <row r="239" ht="15.75">
      <c r="M239" s="78"/>
    </row>
    <row r="240" ht="15.75">
      <c r="M240" s="78"/>
    </row>
    <row r="241" ht="15.75">
      <c r="M241" s="78"/>
    </row>
    <row r="242" ht="15.75">
      <c r="M242" s="78"/>
    </row>
    <row r="243" ht="15.75">
      <c r="M243" s="78"/>
    </row>
    <row r="244" ht="15.75">
      <c r="M244" s="78"/>
    </row>
    <row r="245" ht="15.75">
      <c r="M245" s="78"/>
    </row>
    <row r="246" ht="15.75">
      <c r="M246" s="78"/>
    </row>
    <row r="247" ht="15.75">
      <c r="M247" s="78"/>
    </row>
    <row r="248" ht="15.75">
      <c r="M248" s="78"/>
    </row>
    <row r="249" ht="15.75">
      <c r="M249" s="78"/>
    </row>
    <row r="250" ht="15.75">
      <c r="M250" s="78"/>
    </row>
    <row r="251" ht="15.75">
      <c r="M251" s="78"/>
    </row>
    <row r="252" ht="15.75">
      <c r="M252" s="78"/>
    </row>
    <row r="253" ht="15.75">
      <c r="M253" s="78"/>
    </row>
    <row r="254" ht="15.75">
      <c r="M254" s="78"/>
    </row>
    <row r="255" ht="15.75">
      <c r="M255" s="78"/>
    </row>
    <row r="256" ht="15.75">
      <c r="M256" s="78"/>
    </row>
    <row r="257" ht="15.75">
      <c r="M257" s="78"/>
    </row>
    <row r="258" ht="15.75">
      <c r="M258" s="78"/>
    </row>
    <row r="259" ht="15.75">
      <c r="M259" s="78"/>
    </row>
    <row r="260" ht="15.75">
      <c r="M260" s="78"/>
    </row>
    <row r="261" ht="15.75">
      <c r="M261" s="78"/>
    </row>
    <row r="262" ht="15.75">
      <c r="M262" s="78"/>
    </row>
    <row r="263" ht="15.75">
      <c r="M263" s="78"/>
    </row>
    <row r="264" ht="15.75">
      <c r="M264" s="78"/>
    </row>
    <row r="265" ht="15.75">
      <c r="M265" s="78"/>
    </row>
    <row r="266" ht="15.75">
      <c r="M266" s="78"/>
    </row>
    <row r="267" ht="15.75">
      <c r="M267" s="78"/>
    </row>
    <row r="268" ht="15.75">
      <c r="M268" s="78"/>
    </row>
    <row r="269" ht="15.75">
      <c r="M269" s="78"/>
    </row>
    <row r="270" ht="15.75">
      <c r="M270" s="78"/>
    </row>
    <row r="271" ht="15.75">
      <c r="M271" s="78"/>
    </row>
    <row r="272" ht="15.75">
      <c r="M272" s="78"/>
    </row>
    <row r="273" ht="15.75">
      <c r="M273" s="78"/>
    </row>
    <row r="274" ht="15.75">
      <c r="M274" s="78"/>
    </row>
    <row r="275" ht="15.75">
      <c r="M275" s="78"/>
    </row>
    <row r="276" ht="15.75">
      <c r="M276" s="78"/>
    </row>
    <row r="277" ht="15.75">
      <c r="M277" s="78"/>
    </row>
    <row r="278" ht="15.75">
      <c r="M278" s="78"/>
    </row>
    <row r="279" ht="15.75">
      <c r="M279" s="78"/>
    </row>
    <row r="280" ht="15.75">
      <c r="M280" s="78"/>
    </row>
    <row r="281" ht="15.75">
      <c r="M281" s="78"/>
    </row>
    <row r="282" ht="15.75">
      <c r="M282" s="78"/>
    </row>
    <row r="283" ht="15.75">
      <c r="M283" s="78"/>
    </row>
    <row r="284" ht="15.75">
      <c r="M284" s="78"/>
    </row>
    <row r="285" ht="15.75">
      <c r="M285" s="78"/>
    </row>
    <row r="286" ht="15.75">
      <c r="M286" s="78"/>
    </row>
    <row r="287" ht="15.75">
      <c r="M287" s="78"/>
    </row>
    <row r="288" ht="15.75">
      <c r="M288" s="78"/>
    </row>
    <row r="289" ht="15.75">
      <c r="M289" s="78"/>
    </row>
    <row r="290" ht="15.75">
      <c r="M290" s="78"/>
    </row>
    <row r="291" ht="15.75">
      <c r="M291" s="78"/>
    </row>
    <row r="292" ht="15.75">
      <c r="M292" s="78"/>
    </row>
    <row r="293" ht="15.75">
      <c r="M293" s="78"/>
    </row>
    <row r="294" ht="15.75">
      <c r="M294" s="78"/>
    </row>
    <row r="295" ht="15.75">
      <c r="M295" s="78"/>
    </row>
    <row r="296" ht="15.75">
      <c r="M296" s="78"/>
    </row>
    <row r="297" ht="15.75">
      <c r="M297" s="78"/>
    </row>
    <row r="298" ht="15.75">
      <c r="M298" s="78"/>
    </row>
    <row r="299" ht="15.75">
      <c r="M299" s="78"/>
    </row>
    <row r="300" ht="15.75">
      <c r="M300" s="78"/>
    </row>
    <row r="301" ht="15.75">
      <c r="M301" s="78"/>
    </row>
    <row r="302" ht="15.75">
      <c r="M302" s="78"/>
    </row>
    <row r="303" ht="15.75">
      <c r="M303" s="78"/>
    </row>
    <row r="304" ht="15.75">
      <c r="M304" s="78"/>
    </row>
    <row r="305" ht="15.75">
      <c r="M305" s="78"/>
    </row>
    <row r="306" ht="15.75">
      <c r="M306" s="78"/>
    </row>
    <row r="307" ht="15.75">
      <c r="M307" s="78"/>
    </row>
    <row r="308" ht="15.75">
      <c r="M308" s="78"/>
    </row>
    <row r="309" ht="15.75">
      <c r="M309" s="78"/>
    </row>
    <row r="310" ht="15.75">
      <c r="M310" s="78"/>
    </row>
    <row r="311" ht="15.75">
      <c r="M311" s="78"/>
    </row>
    <row r="312" ht="15.75">
      <c r="M312" s="78"/>
    </row>
    <row r="313" ht="15.75">
      <c r="M313" s="78"/>
    </row>
    <row r="314" ht="15.75">
      <c r="M314" s="78"/>
    </row>
    <row r="315" ht="15.75">
      <c r="M315" s="78"/>
    </row>
    <row r="316" ht="15.75">
      <c r="M316" s="78"/>
    </row>
    <row r="317" ht="15.75">
      <c r="M317" s="78"/>
    </row>
    <row r="318" ht="15.75">
      <c r="M318" s="78"/>
    </row>
    <row r="319" ht="15.75">
      <c r="M319" s="78"/>
    </row>
    <row r="320" ht="15.75">
      <c r="M320" s="78"/>
    </row>
    <row r="321" ht="15.75">
      <c r="M321" s="78"/>
    </row>
    <row r="322" ht="15.75">
      <c r="M322" s="78"/>
    </row>
    <row r="323" ht="15.75">
      <c r="M323" s="78"/>
    </row>
    <row r="324" ht="15.75">
      <c r="M324" s="78"/>
    </row>
    <row r="325" ht="15.75">
      <c r="M325" s="78"/>
    </row>
    <row r="326" ht="15.75">
      <c r="M326" s="78"/>
    </row>
    <row r="327" ht="15.75">
      <c r="M327" s="78"/>
    </row>
    <row r="328" ht="15.75">
      <c r="M328" s="78"/>
    </row>
    <row r="329" ht="15.75">
      <c r="M329" s="78"/>
    </row>
    <row r="330" ht="15.75">
      <c r="M330" s="78"/>
    </row>
    <row r="331" ht="15.75">
      <c r="M331" s="78"/>
    </row>
    <row r="332" ht="15.75">
      <c r="M332" s="78"/>
    </row>
    <row r="333" ht="15.75">
      <c r="M333" s="78"/>
    </row>
    <row r="334" ht="15.75">
      <c r="M334" s="78"/>
    </row>
    <row r="335" ht="15.75">
      <c r="M335" s="78"/>
    </row>
    <row r="336" ht="15.75">
      <c r="M336" s="78"/>
    </row>
    <row r="337" ht="15.75">
      <c r="M337" s="78"/>
    </row>
    <row r="338" ht="15.75">
      <c r="M338" s="78"/>
    </row>
    <row r="339" ht="15.75">
      <c r="M339" s="78"/>
    </row>
    <row r="340" ht="15.75">
      <c r="M340" s="78"/>
    </row>
    <row r="341" ht="15.75">
      <c r="M341" s="78"/>
    </row>
    <row r="342" ht="15.75">
      <c r="M342" s="78"/>
    </row>
    <row r="343" ht="15.75">
      <c r="M343" s="78"/>
    </row>
    <row r="344" ht="15.75">
      <c r="M344" s="78"/>
    </row>
    <row r="345" ht="15.75">
      <c r="M345" s="78"/>
    </row>
    <row r="346" ht="15.75">
      <c r="M346" s="78"/>
    </row>
    <row r="347" ht="15.75">
      <c r="M347" s="78"/>
    </row>
    <row r="348" ht="15.75">
      <c r="M348" s="78"/>
    </row>
    <row r="349" ht="15.75">
      <c r="M349" s="78"/>
    </row>
    <row r="350" ht="15.75">
      <c r="M350" s="78"/>
    </row>
    <row r="351" ht="15.75">
      <c r="M351" s="78"/>
    </row>
    <row r="352" ht="15.75">
      <c r="M352" s="78"/>
    </row>
    <row r="353" ht="15.75">
      <c r="M353" s="78"/>
    </row>
    <row r="354" ht="15.75">
      <c r="M354" s="78"/>
    </row>
    <row r="355" ht="15.75">
      <c r="M355" s="78"/>
    </row>
    <row r="356" ht="15.75">
      <c r="M356" s="78"/>
    </row>
    <row r="357" ht="15.75">
      <c r="M357" s="78"/>
    </row>
    <row r="358" ht="15.75">
      <c r="M358" s="78"/>
    </row>
    <row r="359" ht="15.75">
      <c r="M359" s="78"/>
    </row>
    <row r="360" ht="15.75">
      <c r="M360" s="78"/>
    </row>
    <row r="361" ht="15.75">
      <c r="M361" s="78"/>
    </row>
    <row r="362" ht="15.75">
      <c r="M362" s="78"/>
    </row>
    <row r="363" ht="15.75">
      <c r="M363" s="78"/>
    </row>
    <row r="364" ht="15.75">
      <c r="M364" s="78"/>
    </row>
    <row r="365" ht="15.75">
      <c r="M365" s="78"/>
    </row>
    <row r="366" ht="15.75">
      <c r="M366" s="78"/>
    </row>
    <row r="367" ht="15.75">
      <c r="M367" s="78"/>
    </row>
    <row r="368" ht="15.75">
      <c r="M368" s="78"/>
    </row>
    <row r="369" ht="15.75">
      <c r="M369" s="78"/>
    </row>
    <row r="370" ht="15.75">
      <c r="M370" s="78"/>
    </row>
    <row r="371" ht="15.75">
      <c r="M371" s="78"/>
    </row>
    <row r="372" ht="15.75">
      <c r="M372" s="78"/>
    </row>
    <row r="373" ht="15.75">
      <c r="M373" s="78"/>
    </row>
    <row r="374" ht="15.75">
      <c r="M374" s="78"/>
    </row>
    <row r="375" ht="15.75">
      <c r="M375" s="78"/>
    </row>
    <row r="376" ht="15.75">
      <c r="M376" s="78"/>
    </row>
    <row r="377" ht="15.75">
      <c r="M377" s="78"/>
    </row>
    <row r="378" ht="15.75">
      <c r="M378" s="78"/>
    </row>
    <row r="379" ht="15.75">
      <c r="M379" s="78"/>
    </row>
    <row r="380" ht="15.75">
      <c r="M380" s="78"/>
    </row>
    <row r="381" ht="15.75">
      <c r="M381" s="78"/>
    </row>
    <row r="382" ht="15.75">
      <c r="M382" s="78"/>
    </row>
    <row r="383" ht="15.75">
      <c r="M383" s="78"/>
    </row>
    <row r="384" ht="15.75">
      <c r="M384" s="78"/>
    </row>
    <row r="385" ht="15.75">
      <c r="M385" s="78"/>
    </row>
    <row r="386" ht="15.75">
      <c r="M386" s="78"/>
    </row>
    <row r="387" ht="15.75">
      <c r="M387" s="78"/>
    </row>
    <row r="388" ht="15.75">
      <c r="M388" s="78"/>
    </row>
    <row r="389" ht="15.75">
      <c r="M389" s="78"/>
    </row>
    <row r="390" ht="15.75">
      <c r="M390" s="78"/>
    </row>
    <row r="391" ht="15.75">
      <c r="M391" s="78"/>
    </row>
    <row r="392" ht="15.75">
      <c r="M392" s="78"/>
    </row>
    <row r="393" ht="15.75">
      <c r="M393" s="78"/>
    </row>
    <row r="394" ht="15.75">
      <c r="M394" s="78"/>
    </row>
    <row r="395" ht="15.75">
      <c r="M395" s="78"/>
    </row>
    <row r="396" ht="15.75">
      <c r="M396" s="78"/>
    </row>
    <row r="397" ht="15.75">
      <c r="M397" s="78"/>
    </row>
    <row r="398" ht="15.75">
      <c r="M398" s="78"/>
    </row>
    <row r="399" ht="15.75">
      <c r="M399" s="78"/>
    </row>
    <row r="400" ht="15.75">
      <c r="M400" s="78"/>
    </row>
    <row r="401" ht="15.75">
      <c r="M401" s="78"/>
    </row>
    <row r="402" ht="15.75">
      <c r="M402" s="78"/>
    </row>
    <row r="403" ht="15.75">
      <c r="M403" s="78"/>
    </row>
    <row r="404" ht="15.75">
      <c r="M404" s="78"/>
    </row>
    <row r="405" ht="15.75">
      <c r="M405" s="78"/>
    </row>
    <row r="406" ht="15.75">
      <c r="M406" s="78"/>
    </row>
    <row r="407" ht="15.75">
      <c r="M407" s="78"/>
    </row>
    <row r="408" ht="15.75">
      <c r="M408" s="78"/>
    </row>
    <row r="409" ht="15.75">
      <c r="M409" s="78"/>
    </row>
    <row r="410" ht="15.75">
      <c r="M410" s="78"/>
    </row>
    <row r="411" ht="15.75">
      <c r="M411" s="78"/>
    </row>
    <row r="412" ht="15.75">
      <c r="M412" s="78"/>
    </row>
    <row r="413" ht="15.75">
      <c r="M413" s="78"/>
    </row>
    <row r="414" ht="15.75">
      <c r="M414" s="78"/>
    </row>
    <row r="415" ht="15.75">
      <c r="M415" s="78"/>
    </row>
    <row r="416" ht="15.75">
      <c r="M416" s="78"/>
    </row>
    <row r="417" ht="15.75">
      <c r="M417" s="78"/>
    </row>
    <row r="418" ht="15.75">
      <c r="M418" s="78"/>
    </row>
    <row r="419" ht="15.75">
      <c r="M419" s="78"/>
    </row>
    <row r="420" ht="15.75">
      <c r="M420" s="78"/>
    </row>
    <row r="421" ht="15.75">
      <c r="M421" s="78"/>
    </row>
    <row r="422" ht="15.75">
      <c r="M422" s="78"/>
    </row>
    <row r="423" ht="15.75">
      <c r="M423" s="78"/>
    </row>
    <row r="424" ht="15.75">
      <c r="M424" s="78"/>
    </row>
    <row r="425" ht="15.75">
      <c r="M425" s="78"/>
    </row>
    <row r="426" ht="15.75">
      <c r="M426" s="78"/>
    </row>
    <row r="427" ht="15.75">
      <c r="M427" s="78"/>
    </row>
    <row r="428" ht="15.75">
      <c r="M428" s="78"/>
    </row>
    <row r="429" ht="15.75">
      <c r="M429" s="78"/>
    </row>
    <row r="430" ht="15.75">
      <c r="M430" s="78"/>
    </row>
    <row r="431" ht="15.75">
      <c r="M431" s="78"/>
    </row>
    <row r="432" ht="15.75">
      <c r="M432" s="78"/>
    </row>
    <row r="433" ht="15.75">
      <c r="M433" s="78"/>
    </row>
    <row r="434" ht="15.75">
      <c r="M434" s="78"/>
    </row>
    <row r="435" ht="15.75">
      <c r="M435" s="78"/>
    </row>
    <row r="436" ht="15.75">
      <c r="M436" s="78"/>
    </row>
    <row r="437" ht="15.75">
      <c r="M437" s="78"/>
    </row>
    <row r="438" ht="15.75">
      <c r="M438" s="78"/>
    </row>
    <row r="439" ht="15.75">
      <c r="M439" s="78"/>
    </row>
    <row r="440" ht="15.75">
      <c r="M440" s="78"/>
    </row>
    <row r="441" ht="15.75">
      <c r="M441" s="78"/>
    </row>
    <row r="442" ht="15.75">
      <c r="M442" s="78"/>
    </row>
    <row r="443" ht="15.75">
      <c r="M443" s="78"/>
    </row>
    <row r="444" ht="15.75">
      <c r="M444" s="78"/>
    </row>
    <row r="445" ht="15.75">
      <c r="M445" s="78"/>
    </row>
    <row r="446" ht="15.75">
      <c r="M446" s="78"/>
    </row>
    <row r="447" ht="15.75">
      <c r="M447" s="78"/>
    </row>
    <row r="448" ht="15.75">
      <c r="M448" s="78"/>
    </row>
    <row r="449" ht="15.75">
      <c r="M449" s="78"/>
    </row>
    <row r="450" ht="15.75">
      <c r="M450" s="78"/>
    </row>
    <row r="451" ht="15.75">
      <c r="M451" s="78"/>
    </row>
    <row r="452" ht="15.75">
      <c r="M452" s="78"/>
    </row>
    <row r="453" ht="15.75">
      <c r="M453" s="78"/>
    </row>
    <row r="454" ht="15.75">
      <c r="M454" s="78"/>
    </row>
    <row r="455" ht="15.75">
      <c r="M455" s="78"/>
    </row>
    <row r="456" ht="15.75">
      <c r="M456" s="78"/>
    </row>
    <row r="457" ht="15.75">
      <c r="M457" s="78"/>
    </row>
    <row r="458" ht="15.75">
      <c r="M458" s="78"/>
    </row>
    <row r="459" ht="15.75">
      <c r="M459" s="78"/>
    </row>
    <row r="460" ht="15.75">
      <c r="M460" s="78"/>
    </row>
    <row r="461" ht="15.75">
      <c r="M461" s="78"/>
    </row>
    <row r="462" ht="15.75">
      <c r="M462" s="78"/>
    </row>
    <row r="463" ht="15.75">
      <c r="M463" s="78"/>
    </row>
    <row r="464" ht="15.75">
      <c r="M464" s="78"/>
    </row>
    <row r="465" ht="15.75">
      <c r="M465" s="78"/>
    </row>
    <row r="466" ht="15.75">
      <c r="M466" s="78"/>
    </row>
    <row r="467" ht="15.75">
      <c r="M467" s="78"/>
    </row>
    <row r="468" ht="15.75">
      <c r="M468" s="78"/>
    </row>
    <row r="469" ht="15.75">
      <c r="M469" s="78"/>
    </row>
    <row r="470" ht="15.75">
      <c r="M470" s="78"/>
    </row>
    <row r="471" ht="15.75">
      <c r="M471" s="78"/>
    </row>
    <row r="472" ht="15.75">
      <c r="M472" s="78"/>
    </row>
    <row r="473" ht="15.75">
      <c r="M473" s="78"/>
    </row>
    <row r="474" ht="15.75">
      <c r="M474" s="78"/>
    </row>
    <row r="475" ht="15.75">
      <c r="M475" s="78"/>
    </row>
    <row r="476" ht="15.75">
      <c r="M476" s="78"/>
    </row>
    <row r="477" ht="15.75">
      <c r="M477" s="78"/>
    </row>
    <row r="478" ht="15.75">
      <c r="M478" s="78"/>
    </row>
    <row r="479" ht="15.75">
      <c r="M479" s="78"/>
    </row>
    <row r="480" ht="15.75">
      <c r="M480" s="78"/>
    </row>
    <row r="481" ht="15.75">
      <c r="M481" s="78"/>
    </row>
    <row r="482" ht="15.75">
      <c r="M482" s="78"/>
    </row>
    <row r="483" ht="15.75">
      <c r="M483" s="78"/>
    </row>
    <row r="484" ht="15.75">
      <c r="M484" s="78"/>
    </row>
    <row r="485" ht="15.75">
      <c r="M485" s="78"/>
    </row>
    <row r="486" ht="15.75">
      <c r="M486" s="78"/>
    </row>
    <row r="487" ht="15.75">
      <c r="M487" s="78"/>
    </row>
    <row r="488" ht="15.75">
      <c r="M488" s="78"/>
    </row>
    <row r="489" ht="15.75">
      <c r="M489" s="78"/>
    </row>
    <row r="490" ht="15.75">
      <c r="M490" s="78"/>
    </row>
    <row r="491" ht="15.75">
      <c r="M491" s="78"/>
    </row>
    <row r="492" ht="15.75">
      <c r="M492" s="78"/>
    </row>
    <row r="493" ht="15.75">
      <c r="M493" s="78"/>
    </row>
    <row r="494" ht="15.75">
      <c r="M494" s="78"/>
    </row>
    <row r="495" ht="15.75">
      <c r="M495" s="78"/>
    </row>
    <row r="496" ht="15.75">
      <c r="M496" s="78"/>
    </row>
    <row r="497" ht="15.75">
      <c r="M497" s="78"/>
    </row>
    <row r="498" ht="15.75">
      <c r="M498" s="78"/>
    </row>
    <row r="499" ht="15.75">
      <c r="M499" s="78"/>
    </row>
    <row r="500" ht="15.75">
      <c r="M500" s="78"/>
    </row>
    <row r="501" ht="15.75">
      <c r="M501" s="78"/>
    </row>
    <row r="502" ht="15.75">
      <c r="M502" s="78"/>
    </row>
    <row r="503" ht="15.75">
      <c r="M503" s="78"/>
    </row>
    <row r="504" ht="15.75">
      <c r="M504" s="78"/>
    </row>
    <row r="505" ht="15.75">
      <c r="M505" s="78"/>
    </row>
    <row r="506" ht="15.75">
      <c r="M506" s="78"/>
    </row>
    <row r="507" ht="15.75">
      <c r="M507" s="78"/>
    </row>
    <row r="508" ht="15.75">
      <c r="M508" s="78"/>
    </row>
    <row r="509" ht="15.75">
      <c r="M509" s="78"/>
    </row>
    <row r="510" ht="15.75">
      <c r="M510" s="78"/>
    </row>
    <row r="511" ht="15.75">
      <c r="M511" s="78"/>
    </row>
    <row r="512" ht="15.75">
      <c r="M512" s="78"/>
    </row>
    <row r="513" ht="15.75">
      <c r="M513" s="78"/>
    </row>
    <row r="514" ht="15.75">
      <c r="M514" s="78"/>
    </row>
    <row r="515" ht="15.75">
      <c r="M515" s="78"/>
    </row>
    <row r="516" ht="15.75">
      <c r="M516" s="78"/>
    </row>
    <row r="517" ht="15.75">
      <c r="M517" s="78"/>
    </row>
    <row r="518" ht="15.75">
      <c r="M518" s="78"/>
    </row>
    <row r="519" ht="15.75">
      <c r="M519" s="78"/>
    </row>
    <row r="520" ht="15.75">
      <c r="M520" s="78"/>
    </row>
    <row r="521" ht="15.75">
      <c r="M521" s="78"/>
    </row>
    <row r="522" ht="15.75">
      <c r="M522" s="78"/>
    </row>
    <row r="523" ht="15.75">
      <c r="M523" s="78"/>
    </row>
    <row r="524" ht="15.75">
      <c r="M524" s="78"/>
    </row>
    <row r="525" ht="15.75">
      <c r="M525" s="78"/>
    </row>
    <row r="526" ht="15.75">
      <c r="M526" s="78"/>
    </row>
    <row r="527" ht="15.75">
      <c r="M527" s="78"/>
    </row>
    <row r="528" ht="15.75">
      <c r="M528" s="78"/>
    </row>
    <row r="529" ht="15.75">
      <c r="M529" s="78"/>
    </row>
    <row r="530" ht="15.75">
      <c r="M530" s="78"/>
    </row>
    <row r="531" ht="15.75">
      <c r="M531" s="78"/>
    </row>
    <row r="532" ht="15.75">
      <c r="M532" s="78"/>
    </row>
    <row r="533" ht="15.75">
      <c r="M533" s="78"/>
    </row>
    <row r="534" ht="15.75">
      <c r="M534" s="78"/>
    </row>
    <row r="535" ht="15.75">
      <c r="M535" s="78"/>
    </row>
    <row r="536" ht="15.75">
      <c r="M536" s="78"/>
    </row>
    <row r="537" ht="15.75">
      <c r="M537" s="78"/>
    </row>
    <row r="538" ht="15.75">
      <c r="M538" s="78"/>
    </row>
    <row r="539" ht="15.75">
      <c r="M539" s="78"/>
    </row>
    <row r="540" ht="15.75">
      <c r="M540" s="78"/>
    </row>
    <row r="541" ht="15.75">
      <c r="M541" s="78"/>
    </row>
    <row r="542" ht="15.75">
      <c r="M542" s="78"/>
    </row>
    <row r="543" ht="15.75">
      <c r="M543" s="78"/>
    </row>
    <row r="544" ht="15.75">
      <c r="M544" s="78"/>
    </row>
    <row r="545" ht="15.75">
      <c r="M545" s="78"/>
    </row>
    <row r="546" ht="15.75">
      <c r="M546" s="78"/>
    </row>
    <row r="547" ht="15.75">
      <c r="M547" s="78"/>
    </row>
    <row r="548" ht="15.75">
      <c r="M548" s="78"/>
    </row>
    <row r="549" ht="15.75">
      <c r="M549" s="78"/>
    </row>
    <row r="550" ht="15.75">
      <c r="M550" s="78"/>
    </row>
    <row r="551" ht="15.75">
      <c r="M551" s="78"/>
    </row>
    <row r="552" ht="15.75">
      <c r="M552" s="78"/>
    </row>
    <row r="553" ht="15.75">
      <c r="M553" s="78"/>
    </row>
    <row r="554" ht="15.75">
      <c r="M554" s="78"/>
    </row>
    <row r="555" ht="15.75">
      <c r="M555" s="78"/>
    </row>
    <row r="556" ht="15.75">
      <c r="M556" s="78"/>
    </row>
    <row r="557" ht="15.75">
      <c r="M557" s="78"/>
    </row>
    <row r="558" ht="15.75">
      <c r="M558" s="78"/>
    </row>
    <row r="559" ht="15.75">
      <c r="M559" s="78"/>
    </row>
    <row r="560" ht="15.75">
      <c r="M560" s="78"/>
    </row>
    <row r="561" ht="15.75">
      <c r="M561" s="78"/>
    </row>
    <row r="562" ht="15.75">
      <c r="M562" s="78"/>
    </row>
    <row r="563" ht="15.75">
      <c r="M563" s="78"/>
    </row>
    <row r="564" ht="15.75">
      <c r="M564" s="78"/>
    </row>
    <row r="565" ht="15.75">
      <c r="M565" s="78"/>
    </row>
    <row r="566" ht="15.75">
      <c r="M566" s="78"/>
    </row>
    <row r="567" ht="15.75">
      <c r="M567" s="78"/>
    </row>
    <row r="568" ht="15.75">
      <c r="M568" s="78"/>
    </row>
    <row r="569" ht="15.75">
      <c r="M569" s="78"/>
    </row>
    <row r="570" ht="15.75">
      <c r="M570" s="78"/>
    </row>
    <row r="571" ht="15.75">
      <c r="M571" s="78"/>
    </row>
    <row r="572" ht="15.75">
      <c r="M572" s="78"/>
    </row>
    <row r="573" ht="15.75">
      <c r="M573" s="78"/>
    </row>
    <row r="574" ht="15.75">
      <c r="M574" s="78"/>
    </row>
    <row r="575" ht="15.75">
      <c r="M575" s="78"/>
    </row>
    <row r="576" ht="15.75">
      <c r="M576" s="78"/>
    </row>
    <row r="577" ht="15.75">
      <c r="M577" s="78"/>
    </row>
    <row r="578" ht="15.75">
      <c r="M578" s="78"/>
    </row>
    <row r="579" ht="15.75">
      <c r="M579" s="78"/>
    </row>
    <row r="580" ht="15.75">
      <c r="M580" s="78"/>
    </row>
    <row r="581" ht="15.75">
      <c r="M581" s="78"/>
    </row>
    <row r="582" ht="15.75">
      <c r="M582" s="78"/>
    </row>
    <row r="583" ht="15.75">
      <c r="M583" s="78"/>
    </row>
    <row r="584" ht="15.75">
      <c r="M584" s="78"/>
    </row>
    <row r="585" ht="15.75">
      <c r="M585" s="78"/>
    </row>
    <row r="586" ht="15.75">
      <c r="M586" s="78"/>
    </row>
    <row r="587" ht="15.75">
      <c r="M587" s="78"/>
    </row>
    <row r="588" ht="15.75">
      <c r="M588" s="78"/>
    </row>
    <row r="589" ht="15.75">
      <c r="M589" s="78"/>
    </row>
    <row r="590" ht="15.75">
      <c r="M590" s="78"/>
    </row>
    <row r="591" ht="15.75">
      <c r="M591" s="78"/>
    </row>
    <row r="592" ht="15.75">
      <c r="M592" s="78"/>
    </row>
    <row r="593" ht="15.75">
      <c r="M593" s="78"/>
    </row>
    <row r="594" ht="15.75">
      <c r="M594" s="78"/>
    </row>
    <row r="595" ht="15.75">
      <c r="M595" s="78"/>
    </row>
    <row r="596" ht="15.75">
      <c r="M596" s="78"/>
    </row>
    <row r="597" ht="15.75">
      <c r="M597" s="78"/>
    </row>
    <row r="598" ht="15.75">
      <c r="M598" s="78"/>
    </row>
    <row r="599" ht="15.75">
      <c r="M599" s="78"/>
    </row>
    <row r="600" ht="15.75">
      <c r="M600" s="78"/>
    </row>
    <row r="601" ht="15.75">
      <c r="M601" s="78"/>
    </row>
    <row r="602" ht="15.75">
      <c r="M602" s="78"/>
    </row>
    <row r="603" ht="15.75">
      <c r="M603" s="78"/>
    </row>
    <row r="604" ht="15.75">
      <c r="M604" s="78"/>
    </row>
    <row r="605" ht="15.75">
      <c r="M605" s="78"/>
    </row>
    <row r="606" ht="15.75">
      <c r="M606" s="78"/>
    </row>
    <row r="607" ht="15.75">
      <c r="M607" s="78"/>
    </row>
    <row r="608" ht="15.75">
      <c r="M608" s="78"/>
    </row>
    <row r="609" ht="15.75">
      <c r="M609" s="78"/>
    </row>
    <row r="610" ht="15.75">
      <c r="M610" s="78"/>
    </row>
    <row r="611" ht="15.75">
      <c r="M611" s="78"/>
    </row>
    <row r="612" ht="15.75">
      <c r="M612" s="78"/>
    </row>
    <row r="613" ht="15.75">
      <c r="M613" s="78"/>
    </row>
    <row r="614" ht="15.75">
      <c r="M614" s="78"/>
    </row>
    <row r="615" ht="15.75">
      <c r="M615" s="78"/>
    </row>
    <row r="616" ht="15.75">
      <c r="M616" s="78"/>
    </row>
    <row r="617" ht="15.75">
      <c r="M617" s="78"/>
    </row>
    <row r="618" ht="15.75">
      <c r="M618" s="78"/>
    </row>
    <row r="619" ht="15.75">
      <c r="M619" s="78"/>
    </row>
    <row r="620" ht="15.75">
      <c r="M620" s="78"/>
    </row>
    <row r="621" ht="15.75">
      <c r="M621" s="78"/>
    </row>
    <row r="622" ht="15.75">
      <c r="M622" s="78"/>
    </row>
    <row r="623" ht="15.75">
      <c r="M623" s="78"/>
    </row>
    <row r="624" ht="15.75">
      <c r="M624" s="78"/>
    </row>
    <row r="625" ht="15.75">
      <c r="M625" s="78"/>
    </row>
    <row r="626" ht="15.75">
      <c r="M626" s="78"/>
    </row>
    <row r="627" ht="15.75">
      <c r="M627" s="78"/>
    </row>
    <row r="628" ht="15.75">
      <c r="M628" s="78"/>
    </row>
    <row r="629" ht="15.75">
      <c r="M629" s="78"/>
    </row>
    <row r="630" ht="15.75">
      <c r="M630" s="78"/>
    </row>
    <row r="631" ht="15.75">
      <c r="M631" s="78"/>
    </row>
    <row r="632" ht="15.75">
      <c r="M632" s="78"/>
    </row>
    <row r="633" ht="15.75">
      <c r="M633" s="78"/>
    </row>
    <row r="634" ht="15.75">
      <c r="M634" s="78"/>
    </row>
    <row r="635" ht="15.75">
      <c r="M635" s="78"/>
    </row>
    <row r="636" ht="15.75">
      <c r="M636" s="78"/>
    </row>
    <row r="637" ht="15.75">
      <c r="M637" s="78"/>
    </row>
    <row r="638" ht="15.75">
      <c r="M638" s="78"/>
    </row>
    <row r="639" ht="15.75">
      <c r="M639" s="78"/>
    </row>
    <row r="640" ht="15.75">
      <c r="M640" s="78"/>
    </row>
    <row r="641" ht="15.75">
      <c r="M641" s="78"/>
    </row>
    <row r="642" ht="15.75">
      <c r="M642" s="78"/>
    </row>
    <row r="643" ht="15.75">
      <c r="M643" s="78"/>
    </row>
    <row r="644" ht="15.75">
      <c r="M644" s="78"/>
    </row>
    <row r="645" ht="15.75">
      <c r="M645" s="78"/>
    </row>
    <row r="646" ht="15.75">
      <c r="M646" s="78"/>
    </row>
    <row r="647" ht="15.75">
      <c r="M647" s="78"/>
    </row>
    <row r="648" ht="15.75">
      <c r="M648" s="78"/>
    </row>
    <row r="649" ht="15.75">
      <c r="M649" s="78"/>
    </row>
    <row r="650" ht="15.75">
      <c r="M650" s="78"/>
    </row>
    <row r="651" ht="15.75">
      <c r="M651" s="78"/>
    </row>
    <row r="652" ht="15.75">
      <c r="M652" s="78"/>
    </row>
    <row r="653" ht="15.75">
      <c r="M653" s="78"/>
    </row>
    <row r="654" ht="15.75">
      <c r="M654" s="78"/>
    </row>
    <row r="655" ht="15.75">
      <c r="M655" s="78"/>
    </row>
    <row r="656" ht="15.75">
      <c r="M656" s="78"/>
    </row>
    <row r="657" ht="15.75">
      <c r="M657" s="78"/>
    </row>
    <row r="658" ht="15.75">
      <c r="M658" s="78"/>
    </row>
    <row r="659" ht="15.75">
      <c r="M659" s="78"/>
    </row>
    <row r="660" ht="15.75">
      <c r="M660" s="78"/>
    </row>
    <row r="661" ht="15.75">
      <c r="M661" s="78"/>
    </row>
    <row r="662" ht="15.75">
      <c r="M662" s="78"/>
    </row>
    <row r="663" ht="15.75">
      <c r="M663" s="78"/>
    </row>
    <row r="664" ht="15.75">
      <c r="M664" s="78"/>
    </row>
    <row r="665" ht="15.75">
      <c r="M665" s="78"/>
    </row>
    <row r="666" ht="15.75">
      <c r="M666" s="78"/>
    </row>
    <row r="667" ht="15.75">
      <c r="M667" s="78"/>
    </row>
    <row r="668" ht="15.75">
      <c r="M668" s="78"/>
    </row>
    <row r="669" ht="15.75">
      <c r="M669" s="78"/>
    </row>
    <row r="670" ht="15.75">
      <c r="M670" s="78"/>
    </row>
    <row r="671" ht="15.75">
      <c r="M671" s="78"/>
    </row>
    <row r="672" ht="15.75">
      <c r="M672" s="78"/>
    </row>
    <row r="673" ht="15.75">
      <c r="M673" s="78"/>
    </row>
    <row r="674" ht="15.75">
      <c r="M674" s="78"/>
    </row>
    <row r="675" ht="15.75">
      <c r="M675" s="78"/>
    </row>
    <row r="676" ht="15.75">
      <c r="M676" s="78"/>
    </row>
    <row r="677" ht="15.75">
      <c r="M677" s="78"/>
    </row>
    <row r="678" ht="15.75">
      <c r="M678" s="78"/>
    </row>
    <row r="679" ht="15.75">
      <c r="M679" s="78"/>
    </row>
    <row r="680" ht="15.75">
      <c r="M680" s="78"/>
    </row>
    <row r="681" ht="15.75">
      <c r="M681" s="78"/>
    </row>
    <row r="682" ht="15.75">
      <c r="M682" s="78"/>
    </row>
    <row r="683" ht="15.75">
      <c r="M683" s="78"/>
    </row>
    <row r="684" ht="15.75">
      <c r="M684" s="78"/>
    </row>
    <row r="685" ht="15.75">
      <c r="M685" s="78"/>
    </row>
    <row r="686" ht="15.75">
      <c r="M686" s="78"/>
    </row>
    <row r="687" ht="15.75">
      <c r="M687" s="78"/>
    </row>
    <row r="688" ht="15.75">
      <c r="M688" s="78"/>
    </row>
    <row r="689" ht="15.75">
      <c r="M689" s="78"/>
    </row>
    <row r="690" ht="15.75">
      <c r="M690" s="78"/>
    </row>
    <row r="691" ht="15.75">
      <c r="M691" s="78"/>
    </row>
    <row r="692" ht="15.75">
      <c r="M692" s="78"/>
    </row>
    <row r="693" ht="15.75">
      <c r="M693" s="78"/>
    </row>
    <row r="694" ht="15.75">
      <c r="M694" s="78"/>
    </row>
    <row r="695" ht="15.75">
      <c r="M695" s="78"/>
    </row>
    <row r="696" ht="15.75">
      <c r="M696" s="78"/>
    </row>
    <row r="697" ht="15.75">
      <c r="M697" s="78"/>
    </row>
    <row r="698" ht="15.75">
      <c r="M698" s="78"/>
    </row>
    <row r="699" ht="15.75">
      <c r="M699" s="78"/>
    </row>
    <row r="700" ht="15.75">
      <c r="M700" s="78"/>
    </row>
    <row r="701" ht="15.75">
      <c r="M701" s="78"/>
    </row>
    <row r="702" ht="15.75">
      <c r="M702" s="78"/>
    </row>
    <row r="703" ht="15.75">
      <c r="M703" s="78"/>
    </row>
    <row r="704" ht="15.75">
      <c r="M704" s="78"/>
    </row>
    <row r="705" ht="15.75">
      <c r="M705" s="78"/>
    </row>
    <row r="706" ht="15.75">
      <c r="M706" s="78"/>
    </row>
    <row r="707" ht="15.75">
      <c r="M707" s="78"/>
    </row>
    <row r="708" ht="15.75">
      <c r="M708" s="78"/>
    </row>
    <row r="709" ht="15.75">
      <c r="M709" s="78"/>
    </row>
    <row r="710" ht="15.75">
      <c r="M710" s="78"/>
    </row>
    <row r="711" ht="15.75">
      <c r="M711" s="78"/>
    </row>
    <row r="712" ht="15.75">
      <c r="M712" s="78"/>
    </row>
    <row r="713" ht="15.75">
      <c r="M713" s="78"/>
    </row>
    <row r="714" ht="15.75">
      <c r="M714" s="78"/>
    </row>
    <row r="715" ht="15.75">
      <c r="M715" s="78"/>
    </row>
    <row r="716" ht="15.75">
      <c r="M716" s="78"/>
    </row>
    <row r="717" ht="15.75">
      <c r="M717" s="78"/>
    </row>
    <row r="718" ht="15.75">
      <c r="M718" s="78"/>
    </row>
    <row r="719" ht="15.75">
      <c r="M719" s="78"/>
    </row>
    <row r="720" ht="15.75">
      <c r="M720" s="78"/>
    </row>
    <row r="721" ht="15.75">
      <c r="M721" s="78"/>
    </row>
    <row r="722" ht="15.75">
      <c r="M722" s="78"/>
    </row>
    <row r="723" ht="15.75">
      <c r="M723" s="78"/>
    </row>
    <row r="724" ht="15.75">
      <c r="M724" s="78"/>
    </row>
    <row r="725" ht="15.75">
      <c r="M725" s="78"/>
    </row>
    <row r="726" ht="15.75">
      <c r="M726" s="78"/>
    </row>
    <row r="727" ht="15.75">
      <c r="M727" s="78"/>
    </row>
    <row r="728" ht="15.75">
      <c r="M728" s="78"/>
    </row>
    <row r="729" ht="15.75">
      <c r="M729" s="78"/>
    </row>
    <row r="730" ht="15.75">
      <c r="M730" s="78"/>
    </row>
    <row r="731" ht="15.75">
      <c r="M731" s="78"/>
    </row>
    <row r="732" ht="15.75">
      <c r="M732" s="78"/>
    </row>
    <row r="733" ht="15.75">
      <c r="M733" s="78"/>
    </row>
    <row r="734" ht="15.75">
      <c r="M734" s="78"/>
    </row>
    <row r="735" ht="15.75">
      <c r="M735" s="78"/>
    </row>
    <row r="736" ht="15.75">
      <c r="M736" s="78"/>
    </row>
    <row r="737" ht="15.75">
      <c r="M737" s="78"/>
    </row>
    <row r="738" ht="15.75">
      <c r="M738" s="78"/>
    </row>
    <row r="739" ht="15.75">
      <c r="M739" s="78"/>
    </row>
    <row r="740" ht="15.75">
      <c r="M740" s="78"/>
    </row>
    <row r="741" ht="15.75">
      <c r="M741" s="78"/>
    </row>
    <row r="742" ht="15.75">
      <c r="M742" s="78"/>
    </row>
    <row r="743" ht="15.75">
      <c r="M743" s="78"/>
    </row>
    <row r="744" ht="15.75">
      <c r="M744" s="78"/>
    </row>
    <row r="745" ht="15.75">
      <c r="M745" s="78"/>
    </row>
    <row r="746" ht="15.75">
      <c r="M746" s="78"/>
    </row>
    <row r="747" ht="15.75">
      <c r="M747" s="78"/>
    </row>
    <row r="748" ht="15.75">
      <c r="M748" s="78"/>
    </row>
    <row r="749" ht="15.75">
      <c r="M749" s="78"/>
    </row>
    <row r="750" ht="15.75">
      <c r="M750" s="78"/>
    </row>
    <row r="751" ht="15.75">
      <c r="M751" s="78"/>
    </row>
    <row r="752" ht="15.75">
      <c r="M752" s="78"/>
    </row>
    <row r="753" ht="15.75">
      <c r="M753" s="78"/>
    </row>
    <row r="754" ht="15.75">
      <c r="M754" s="78"/>
    </row>
    <row r="755" ht="15.75">
      <c r="M755" s="78"/>
    </row>
    <row r="756" ht="15.75">
      <c r="M756" s="78"/>
    </row>
    <row r="757" ht="15.75">
      <c r="M757" s="78"/>
    </row>
    <row r="758" ht="15.75">
      <c r="M758" s="78"/>
    </row>
    <row r="759" ht="15.75">
      <c r="M759" s="78"/>
    </row>
    <row r="760" ht="15.75">
      <c r="M760" s="78"/>
    </row>
    <row r="761" ht="15.75">
      <c r="M761" s="78"/>
    </row>
    <row r="762" ht="15.75">
      <c r="M762" s="78"/>
    </row>
    <row r="763" ht="15.75">
      <c r="M763" s="78"/>
    </row>
    <row r="764" ht="15.75">
      <c r="M764" s="78"/>
    </row>
    <row r="765" ht="15.75">
      <c r="M765" s="78"/>
    </row>
    <row r="766" ht="15.75">
      <c r="M766" s="78"/>
    </row>
    <row r="767" ht="15.75">
      <c r="M767" s="78"/>
    </row>
    <row r="768" ht="15.75">
      <c r="M768" s="78"/>
    </row>
    <row r="769" ht="15.75">
      <c r="M769" s="78"/>
    </row>
    <row r="770" ht="15.75">
      <c r="M770" s="78"/>
    </row>
    <row r="771" ht="15.75">
      <c r="M771" s="78"/>
    </row>
    <row r="772" ht="15.75">
      <c r="M772" s="78"/>
    </row>
    <row r="773" ht="15.75">
      <c r="M773" s="78"/>
    </row>
    <row r="774" ht="15.75">
      <c r="M774" s="78"/>
    </row>
    <row r="775" ht="15.75">
      <c r="M775" s="78"/>
    </row>
    <row r="776" ht="15.75">
      <c r="M776" s="78"/>
    </row>
    <row r="777" ht="15.75">
      <c r="M777" s="78"/>
    </row>
    <row r="778" ht="15.75">
      <c r="M778" s="78"/>
    </row>
    <row r="779" ht="15.75">
      <c r="M779" s="78"/>
    </row>
    <row r="780" ht="15.75">
      <c r="M780" s="78"/>
    </row>
    <row r="781" ht="15.75">
      <c r="M781" s="78"/>
    </row>
    <row r="782" ht="15.75">
      <c r="M782" s="78"/>
    </row>
    <row r="783" ht="15.75">
      <c r="M783" s="78"/>
    </row>
    <row r="784" ht="15.75">
      <c r="M784" s="78"/>
    </row>
    <row r="785" ht="15.75">
      <c r="M785" s="78"/>
    </row>
    <row r="786" ht="15.75">
      <c r="M786" s="78"/>
    </row>
    <row r="787" ht="15.75">
      <c r="M787" s="78"/>
    </row>
    <row r="788" ht="15.75">
      <c r="M788" s="78"/>
    </row>
    <row r="789" ht="15.75">
      <c r="M789" s="78"/>
    </row>
    <row r="790" ht="15.75">
      <c r="M790" s="78"/>
    </row>
    <row r="791" ht="15.75">
      <c r="M791" s="78"/>
    </row>
    <row r="792" ht="15.75">
      <c r="M792" s="78"/>
    </row>
    <row r="793" ht="15.75">
      <c r="M793" s="78"/>
    </row>
    <row r="794" ht="15.75">
      <c r="M794" s="78"/>
    </row>
    <row r="795" ht="15.75">
      <c r="M795" s="78"/>
    </row>
    <row r="796" ht="15.75">
      <c r="M796" s="78"/>
    </row>
    <row r="797" ht="15.75">
      <c r="M797" s="78"/>
    </row>
    <row r="798" ht="15.75">
      <c r="M798" s="78"/>
    </row>
    <row r="799" ht="15.75">
      <c r="M799" s="78"/>
    </row>
    <row r="800" ht="15.75">
      <c r="M800" s="78"/>
    </row>
    <row r="801" ht="15.75">
      <c r="M801" s="78"/>
    </row>
    <row r="802" ht="15.75">
      <c r="M802" s="78"/>
    </row>
    <row r="803" ht="15.75">
      <c r="M803" s="78"/>
    </row>
    <row r="804" ht="15.75">
      <c r="M804" s="78"/>
    </row>
    <row r="805" ht="15.75">
      <c r="M805" s="78"/>
    </row>
    <row r="806" ht="15.75">
      <c r="M806" s="78"/>
    </row>
    <row r="807" ht="15.75">
      <c r="M807" s="78"/>
    </row>
    <row r="808" ht="15.75">
      <c r="M808" s="78"/>
    </row>
    <row r="809" ht="15.75">
      <c r="M809" s="78"/>
    </row>
    <row r="810" ht="15.75">
      <c r="M810" s="78"/>
    </row>
    <row r="811" ht="15.75">
      <c r="M811" s="78"/>
    </row>
    <row r="812" ht="15.75">
      <c r="M812" s="78"/>
    </row>
    <row r="813" ht="15.75">
      <c r="M813" s="78"/>
    </row>
    <row r="814" ht="15.75">
      <c r="M814" s="78"/>
    </row>
    <row r="815" ht="15.75">
      <c r="M815" s="78"/>
    </row>
    <row r="816" ht="15.75">
      <c r="M816" s="78"/>
    </row>
    <row r="817" ht="15.75">
      <c r="M817" s="78"/>
    </row>
    <row r="818" ht="15.75">
      <c r="M818" s="78"/>
    </row>
    <row r="819" ht="15.75">
      <c r="M819" s="78"/>
    </row>
    <row r="820" ht="15.75">
      <c r="M820" s="78"/>
    </row>
    <row r="821" ht="15.75">
      <c r="M821" s="78"/>
    </row>
    <row r="822" ht="15.75">
      <c r="M822" s="78"/>
    </row>
    <row r="823" ht="15.75">
      <c r="M823" s="78"/>
    </row>
    <row r="824" ht="15.75">
      <c r="M824" s="78"/>
    </row>
    <row r="825" ht="15.75">
      <c r="M825" s="78"/>
    </row>
    <row r="826" ht="15.75">
      <c r="M826" s="78"/>
    </row>
    <row r="827" ht="15.75">
      <c r="M827" s="78"/>
    </row>
    <row r="828" ht="15.75">
      <c r="M828" s="78"/>
    </row>
    <row r="829" ht="15.75">
      <c r="M829" s="78"/>
    </row>
    <row r="830" ht="15.75">
      <c r="M830" s="78"/>
    </row>
    <row r="831" ht="15.75">
      <c r="M831" s="78"/>
    </row>
    <row r="832" ht="15.75">
      <c r="M832" s="78"/>
    </row>
    <row r="833" ht="15.75">
      <c r="M833" s="78"/>
    </row>
    <row r="834" ht="15.75">
      <c r="M834" s="78"/>
    </row>
    <row r="835" ht="15.75">
      <c r="M835" s="78"/>
    </row>
    <row r="836" ht="15.75">
      <c r="M836" s="78"/>
    </row>
    <row r="837" ht="15.75">
      <c r="M837" s="78"/>
    </row>
    <row r="838" ht="15.75">
      <c r="M838" s="78"/>
    </row>
    <row r="839" ht="15.75">
      <c r="M839" s="78"/>
    </row>
    <row r="840" ht="15.75">
      <c r="M840" s="78"/>
    </row>
    <row r="841" ht="15.75">
      <c r="M841" s="78"/>
    </row>
    <row r="842" ht="15.75">
      <c r="M842" s="78"/>
    </row>
    <row r="843" ht="15.75">
      <c r="M843" s="78"/>
    </row>
    <row r="844" ht="15.75">
      <c r="M844" s="78"/>
    </row>
    <row r="845" ht="15.75">
      <c r="M845" s="78"/>
    </row>
    <row r="846" ht="15.75">
      <c r="M846" s="78"/>
    </row>
    <row r="847" ht="15.75">
      <c r="M847" s="78"/>
    </row>
    <row r="848" ht="15.75">
      <c r="M848" s="78"/>
    </row>
    <row r="849" ht="15.75">
      <c r="M849" s="78"/>
    </row>
    <row r="850" ht="15.75">
      <c r="M850" s="78"/>
    </row>
    <row r="851" ht="15.75">
      <c r="M851" s="78"/>
    </row>
    <row r="852" ht="15.75">
      <c r="M852" s="78"/>
    </row>
    <row r="853" ht="15.75">
      <c r="M853" s="78"/>
    </row>
    <row r="854" ht="15.75">
      <c r="M854" s="78"/>
    </row>
    <row r="855" ht="15.75">
      <c r="M855" s="78"/>
    </row>
    <row r="856" ht="15.75">
      <c r="M856" s="78"/>
    </row>
    <row r="857" ht="15.75">
      <c r="M857" s="78"/>
    </row>
    <row r="858" ht="15.75">
      <c r="M858" s="78"/>
    </row>
    <row r="859" ht="15.75">
      <c r="M859" s="78"/>
    </row>
    <row r="860" ht="15.75">
      <c r="M860" s="78"/>
    </row>
    <row r="861" ht="15.75">
      <c r="M861" s="78"/>
    </row>
    <row r="862" ht="15.75">
      <c r="M862" s="78"/>
    </row>
    <row r="863" ht="15.75">
      <c r="M863" s="78"/>
    </row>
    <row r="864" ht="15.75">
      <c r="M864" s="78"/>
    </row>
    <row r="865" ht="15.75">
      <c r="M865" s="78"/>
    </row>
    <row r="866" ht="15.75">
      <c r="M866" s="78"/>
    </row>
    <row r="867" ht="15.75">
      <c r="M867" s="78"/>
    </row>
    <row r="868" ht="15.75">
      <c r="M868" s="78"/>
    </row>
    <row r="869" ht="15.75">
      <c r="M869" s="78"/>
    </row>
    <row r="870" ht="15.75">
      <c r="M870" s="78"/>
    </row>
    <row r="871" ht="15.75">
      <c r="M871" s="78"/>
    </row>
    <row r="872" ht="15.75">
      <c r="M872" s="78"/>
    </row>
    <row r="873" ht="15.75">
      <c r="M873" s="78"/>
    </row>
    <row r="874" ht="15.75">
      <c r="M874" s="78"/>
    </row>
    <row r="875" ht="15.75">
      <c r="M875" s="78"/>
    </row>
    <row r="876" ht="15.75">
      <c r="M876" s="78"/>
    </row>
    <row r="877" ht="15.75">
      <c r="M877" s="78"/>
    </row>
    <row r="878" ht="15.75">
      <c r="M878" s="78"/>
    </row>
    <row r="879" ht="15.75">
      <c r="M879" s="78"/>
    </row>
    <row r="880" ht="15.75">
      <c r="M880" s="78"/>
    </row>
    <row r="881" ht="15.75">
      <c r="M881" s="78"/>
    </row>
    <row r="882" ht="15.75">
      <c r="M882" s="78"/>
    </row>
    <row r="883" ht="15.75">
      <c r="M883" s="78"/>
    </row>
    <row r="884" ht="15.75">
      <c r="M884" s="78"/>
    </row>
    <row r="885" ht="15.75">
      <c r="M885" s="78"/>
    </row>
    <row r="886" ht="15.75">
      <c r="M886" s="78"/>
    </row>
    <row r="887" ht="15.75">
      <c r="M887" s="78"/>
    </row>
    <row r="888" ht="15.75">
      <c r="M888" s="78"/>
    </row>
    <row r="889" ht="15.75">
      <c r="M889" s="78"/>
    </row>
    <row r="890" ht="15.75">
      <c r="M890" s="78"/>
    </row>
    <row r="891" ht="15.75">
      <c r="M891" s="78"/>
    </row>
    <row r="892" ht="15.75">
      <c r="M892" s="78"/>
    </row>
    <row r="893" ht="15.75">
      <c r="M893" s="78"/>
    </row>
    <row r="894" ht="15.75">
      <c r="M894" s="78"/>
    </row>
    <row r="895" ht="15.75">
      <c r="M895" s="78"/>
    </row>
    <row r="896" ht="15.75">
      <c r="M896" s="78"/>
    </row>
    <row r="897" ht="15.75">
      <c r="M897" s="78"/>
    </row>
    <row r="898" ht="15.75">
      <c r="M898" s="78"/>
    </row>
    <row r="899" ht="15.75">
      <c r="M899" s="78"/>
    </row>
    <row r="900" ht="15.75">
      <c r="M900" s="78"/>
    </row>
    <row r="901" ht="15.75">
      <c r="M901" s="78"/>
    </row>
    <row r="902" ht="15.75">
      <c r="M902" s="78"/>
    </row>
    <row r="903" ht="15.75">
      <c r="M903" s="78"/>
    </row>
    <row r="904" ht="15.75">
      <c r="M904" s="78"/>
    </row>
    <row r="905" ht="15.75">
      <c r="M905" s="78"/>
    </row>
    <row r="906" ht="15.75">
      <c r="M906" s="78"/>
    </row>
    <row r="907" ht="15.75">
      <c r="M907" s="78"/>
    </row>
    <row r="908" ht="15.75">
      <c r="M908" s="78"/>
    </row>
    <row r="909" ht="15.75">
      <c r="M909" s="78"/>
    </row>
    <row r="910" ht="15.75">
      <c r="M910" s="78"/>
    </row>
    <row r="911" ht="15.75">
      <c r="M911" s="78"/>
    </row>
    <row r="912" ht="15.75">
      <c r="M912" s="78"/>
    </row>
    <row r="913" ht="15.75">
      <c r="M913" s="78"/>
    </row>
    <row r="914" ht="15.75">
      <c r="M914" s="78"/>
    </row>
    <row r="915" ht="15.75">
      <c r="M915" s="78"/>
    </row>
    <row r="916" ht="15.75">
      <c r="M916" s="78"/>
    </row>
    <row r="917" ht="15.75">
      <c r="M917" s="78"/>
    </row>
    <row r="918" ht="15.75">
      <c r="M918" s="78"/>
    </row>
    <row r="919" ht="15.75">
      <c r="M919" s="78"/>
    </row>
    <row r="920" ht="15.75">
      <c r="M920" s="78"/>
    </row>
    <row r="921" ht="15.75">
      <c r="M921" s="78"/>
    </row>
    <row r="922" ht="15.75">
      <c r="M922" s="78"/>
    </row>
    <row r="923" ht="15.75">
      <c r="M923" s="78"/>
    </row>
    <row r="924" ht="15.75">
      <c r="M924" s="78"/>
    </row>
    <row r="925" ht="15.75">
      <c r="M925" s="78"/>
    </row>
    <row r="926" ht="15.75">
      <c r="M926" s="78"/>
    </row>
    <row r="927" ht="15.75">
      <c r="M927" s="78"/>
    </row>
    <row r="928" ht="15.75">
      <c r="M928" s="78"/>
    </row>
    <row r="929" ht="15.75">
      <c r="M929" s="78"/>
    </row>
    <row r="930" ht="15.75">
      <c r="M930" s="78"/>
    </row>
    <row r="931" ht="15.75">
      <c r="M931" s="78"/>
    </row>
    <row r="932" ht="15.75">
      <c r="M932" s="78"/>
    </row>
    <row r="933" ht="15.75">
      <c r="M933" s="78"/>
    </row>
    <row r="934" ht="15.75">
      <c r="M934" s="78"/>
    </row>
    <row r="935" ht="15.75">
      <c r="M935" s="78"/>
    </row>
    <row r="936" ht="15.75">
      <c r="M936" s="78"/>
    </row>
    <row r="937" ht="15.75">
      <c r="M937" s="78"/>
    </row>
    <row r="938" ht="15.75">
      <c r="M938" s="78"/>
    </row>
    <row r="939" ht="15.75">
      <c r="M939" s="78"/>
    </row>
    <row r="940" ht="15.75">
      <c r="M940" s="78"/>
    </row>
    <row r="941" ht="15.75">
      <c r="M941" s="78"/>
    </row>
    <row r="942" ht="15.75">
      <c r="M942" s="78"/>
    </row>
    <row r="943" ht="15.75">
      <c r="M943" s="78"/>
    </row>
    <row r="944" ht="15.75">
      <c r="M944" s="78"/>
    </row>
    <row r="945" ht="15.75">
      <c r="M945" s="78"/>
    </row>
    <row r="946" ht="15.75">
      <c r="M946" s="78"/>
    </row>
    <row r="947" ht="15.75">
      <c r="M947" s="78"/>
    </row>
    <row r="948" ht="15.75">
      <c r="M948" s="78"/>
    </row>
    <row r="949" ht="15.75">
      <c r="M949" s="78"/>
    </row>
    <row r="950" ht="15.75">
      <c r="M950" s="78"/>
    </row>
    <row r="951" ht="15.75">
      <c r="M951" s="78"/>
    </row>
    <row r="952" ht="15.75">
      <c r="M952" s="78"/>
    </row>
    <row r="953" ht="15.75">
      <c r="M953" s="78"/>
    </row>
    <row r="954" ht="15.75">
      <c r="M954" s="78"/>
    </row>
    <row r="955" ht="15.75">
      <c r="M955" s="78"/>
    </row>
    <row r="956" ht="15.75">
      <c r="M956" s="78"/>
    </row>
    <row r="957" ht="15.75">
      <c r="M957" s="78"/>
    </row>
    <row r="958" ht="15.75">
      <c r="M958" s="78"/>
    </row>
    <row r="959" ht="15.75">
      <c r="M959" s="78"/>
    </row>
    <row r="960" ht="15.75">
      <c r="M960" s="78"/>
    </row>
    <row r="961" ht="15.75">
      <c r="M961" s="78"/>
    </row>
    <row r="962" ht="15.75">
      <c r="M962" s="78"/>
    </row>
    <row r="963" ht="15.75">
      <c r="M963" s="78"/>
    </row>
    <row r="964" ht="15.75">
      <c r="M964" s="78"/>
    </row>
    <row r="965" ht="15.75">
      <c r="M965" s="78"/>
    </row>
    <row r="966" ht="15.75">
      <c r="M966" s="78"/>
    </row>
    <row r="967" ht="15.75">
      <c r="M967" s="78"/>
    </row>
    <row r="968" ht="15.75">
      <c r="M968" s="78"/>
    </row>
    <row r="969" ht="15.75">
      <c r="M969" s="78"/>
    </row>
    <row r="970" ht="15.75">
      <c r="M970" s="78"/>
    </row>
    <row r="971" ht="15.75">
      <c r="M971" s="78"/>
    </row>
    <row r="972" ht="15.75">
      <c r="M972" s="78"/>
    </row>
    <row r="973" ht="15.75">
      <c r="M973" s="78"/>
    </row>
    <row r="974" ht="15.75">
      <c r="M974" s="78"/>
    </row>
    <row r="975" ht="15.75">
      <c r="M975" s="78"/>
    </row>
    <row r="976" ht="15.75">
      <c r="M976" s="78"/>
    </row>
    <row r="977" ht="15.75">
      <c r="M977" s="78"/>
    </row>
    <row r="978" ht="15.75">
      <c r="M978" s="78"/>
    </row>
    <row r="979" ht="15.75">
      <c r="M979" s="78"/>
    </row>
    <row r="980" ht="15.75">
      <c r="M980" s="78"/>
    </row>
    <row r="981" ht="15.75">
      <c r="M981" s="78"/>
    </row>
    <row r="982" ht="15.75">
      <c r="M982" s="78"/>
    </row>
    <row r="983" ht="15.75">
      <c r="M983" s="78"/>
    </row>
    <row r="984" ht="15.75">
      <c r="M984" s="78"/>
    </row>
    <row r="985" ht="15.75">
      <c r="M985" s="78"/>
    </row>
    <row r="986" ht="15.75">
      <c r="M986" s="78"/>
    </row>
    <row r="987" ht="15.75">
      <c r="M987" s="78"/>
    </row>
    <row r="988" ht="15.75">
      <c r="M988" s="78"/>
    </row>
    <row r="989" ht="15.75">
      <c r="M989" s="78"/>
    </row>
    <row r="990" ht="15.75">
      <c r="M990" s="78"/>
    </row>
    <row r="991" ht="15.75">
      <c r="M991" s="78"/>
    </row>
    <row r="992" ht="15.75">
      <c r="M992" s="78"/>
    </row>
    <row r="993" ht="15.75">
      <c r="M993" s="78"/>
    </row>
    <row r="994" ht="15.75">
      <c r="M994" s="78"/>
    </row>
    <row r="995" ht="15.75">
      <c r="M995" s="78"/>
    </row>
    <row r="996" ht="15.75">
      <c r="M996" s="78"/>
    </row>
    <row r="997" ht="15.75">
      <c r="M997" s="78"/>
    </row>
    <row r="998" ht="15.75">
      <c r="M998" s="78"/>
    </row>
    <row r="999" ht="15.75">
      <c r="M999" s="78"/>
    </row>
    <row r="1000" ht="15.75">
      <c r="M1000" s="78"/>
    </row>
    <row r="1001" ht="15.75">
      <c r="M1001" s="78"/>
    </row>
    <row r="1002" ht="15.75">
      <c r="M1002" s="78"/>
    </row>
    <row r="1003" ht="15.75">
      <c r="M1003" s="78"/>
    </row>
    <row r="1004" ht="15.75">
      <c r="M1004" s="78"/>
    </row>
    <row r="1005" ht="15.75">
      <c r="M1005" s="78"/>
    </row>
    <row r="1006" ht="15.75">
      <c r="M1006" s="78"/>
    </row>
    <row r="1007" ht="15.75">
      <c r="M1007" s="78"/>
    </row>
    <row r="1008" ht="15.75">
      <c r="M1008" s="78"/>
    </row>
    <row r="1009" ht="15.75">
      <c r="M1009" s="78"/>
    </row>
    <row r="1010" ht="15.75">
      <c r="M1010" s="78"/>
    </row>
    <row r="1011" ht="15.75">
      <c r="M1011" s="78"/>
    </row>
    <row r="1012" ht="15.75">
      <c r="M1012" s="78"/>
    </row>
    <row r="1013" ht="15.75">
      <c r="M1013" s="78"/>
    </row>
    <row r="1014" ht="15.75">
      <c r="M1014" s="78"/>
    </row>
    <row r="1015" ht="15.75">
      <c r="M1015" s="78"/>
    </row>
    <row r="1016" ht="15.75">
      <c r="M1016" s="78"/>
    </row>
    <row r="1017" ht="15.75">
      <c r="M1017" s="78"/>
    </row>
    <row r="1018" ht="15.75">
      <c r="M1018" s="78"/>
    </row>
    <row r="1019" ht="15.75">
      <c r="M1019" s="78"/>
    </row>
    <row r="1020" ht="15.75">
      <c r="M1020" s="78"/>
    </row>
    <row r="1021" ht="15.75">
      <c r="M1021" s="78"/>
    </row>
    <row r="1022" ht="15.75">
      <c r="M1022" s="78"/>
    </row>
    <row r="1023" ht="15.75">
      <c r="M1023" s="78"/>
    </row>
    <row r="1024" ht="15.75">
      <c r="M1024" s="78"/>
    </row>
    <row r="1025" ht="15.75">
      <c r="M1025" s="78"/>
    </row>
    <row r="1026" ht="15.75">
      <c r="M1026" s="78"/>
    </row>
    <row r="1027" ht="15.75">
      <c r="M1027" s="78"/>
    </row>
    <row r="1028" ht="15.75">
      <c r="M1028" s="78"/>
    </row>
    <row r="1029" ht="15.75">
      <c r="M1029" s="78"/>
    </row>
    <row r="1030" ht="15.75">
      <c r="M1030" s="78"/>
    </row>
    <row r="1031" ht="15.75">
      <c r="M1031" s="78"/>
    </row>
    <row r="1032" ht="15.75">
      <c r="M1032" s="78"/>
    </row>
    <row r="1033" ht="15.75">
      <c r="M1033" s="78"/>
    </row>
    <row r="1034" ht="15.75">
      <c r="M1034" s="78"/>
    </row>
    <row r="1035" ht="15.75">
      <c r="M1035" s="78"/>
    </row>
    <row r="1036" ht="15.75">
      <c r="M1036" s="78"/>
    </row>
    <row r="1037" ht="15.75">
      <c r="M1037" s="78"/>
    </row>
    <row r="1038" ht="15.75">
      <c r="M1038" s="78"/>
    </row>
    <row r="1039" ht="15.75">
      <c r="M1039" s="78"/>
    </row>
    <row r="1040" ht="15.75">
      <c r="M1040" s="78"/>
    </row>
    <row r="1041" ht="15.75">
      <c r="M1041" s="78"/>
    </row>
    <row r="1042" ht="15.75">
      <c r="M1042" s="78"/>
    </row>
    <row r="1043" ht="15.75">
      <c r="M1043" s="78"/>
    </row>
    <row r="1044" ht="15.75">
      <c r="M1044" s="78"/>
    </row>
    <row r="1045" ht="15.75">
      <c r="M1045" s="78"/>
    </row>
    <row r="1046" ht="15.75">
      <c r="M1046" s="78"/>
    </row>
    <row r="1047" ht="15.75">
      <c r="M1047" s="78"/>
    </row>
    <row r="1048" ht="15.75">
      <c r="M1048" s="78"/>
    </row>
    <row r="1049" ht="15.75">
      <c r="M1049" s="78"/>
    </row>
    <row r="1050" ht="15.75">
      <c r="M1050" s="78"/>
    </row>
    <row r="1051" ht="15.75">
      <c r="M1051" s="78"/>
    </row>
    <row r="1052" ht="15.75">
      <c r="M1052" s="78"/>
    </row>
    <row r="1053" ht="15.75">
      <c r="M1053" s="78"/>
    </row>
    <row r="1054" ht="15.75">
      <c r="M1054" s="78"/>
    </row>
    <row r="1055" ht="15.75">
      <c r="M1055" s="78"/>
    </row>
    <row r="1056" ht="15.75">
      <c r="M1056" s="78"/>
    </row>
    <row r="1057" ht="15.75">
      <c r="M1057" s="78"/>
    </row>
    <row r="1058" ht="15.75">
      <c r="M1058" s="78"/>
    </row>
    <row r="1059" ht="15.75">
      <c r="M1059" s="78"/>
    </row>
    <row r="1060" ht="15.75">
      <c r="M1060" s="78"/>
    </row>
    <row r="1061" ht="15.75">
      <c r="M1061" s="78"/>
    </row>
    <row r="1062" ht="15.75">
      <c r="M1062" s="78"/>
    </row>
    <row r="1063" ht="15.75">
      <c r="M1063" s="78"/>
    </row>
    <row r="1064" ht="15.75">
      <c r="M1064" s="78"/>
    </row>
    <row r="1065" ht="15.75">
      <c r="M1065" s="78"/>
    </row>
    <row r="1066" ht="15.75">
      <c r="M1066" s="78"/>
    </row>
    <row r="1067" ht="15.75">
      <c r="M1067" s="78"/>
    </row>
    <row r="1068" ht="15.75">
      <c r="M1068" s="78"/>
    </row>
    <row r="1069" ht="15.75">
      <c r="M1069" s="78"/>
    </row>
    <row r="1070" ht="15.75">
      <c r="M1070" s="78"/>
    </row>
    <row r="1071" ht="15.75">
      <c r="M1071" s="78"/>
    </row>
    <row r="1072" ht="15.75">
      <c r="M1072" s="78"/>
    </row>
    <row r="1073" ht="15.75">
      <c r="M1073" s="78"/>
    </row>
    <row r="1074" ht="15.75">
      <c r="M1074" s="78"/>
    </row>
    <row r="1075" ht="15.75">
      <c r="M1075" s="78"/>
    </row>
    <row r="1076" ht="15.75">
      <c r="M1076" s="78"/>
    </row>
    <row r="1077" ht="15.75">
      <c r="M1077" s="78"/>
    </row>
    <row r="1078" ht="15.75">
      <c r="M1078" s="78"/>
    </row>
    <row r="1079" ht="15.75">
      <c r="M1079" s="78"/>
    </row>
    <row r="1080" ht="15.75">
      <c r="M1080" s="78"/>
    </row>
    <row r="1081" ht="15.75">
      <c r="M1081" s="78"/>
    </row>
    <row r="1082" ht="15.75">
      <c r="M1082" s="78"/>
    </row>
    <row r="1083" ht="15.75">
      <c r="M1083" s="78"/>
    </row>
    <row r="1084" ht="15.75">
      <c r="M1084" s="78"/>
    </row>
    <row r="1085" ht="15.75">
      <c r="M1085" s="78"/>
    </row>
    <row r="1086" ht="15.75">
      <c r="M1086" s="78"/>
    </row>
    <row r="1087" ht="15.75">
      <c r="M1087" s="78"/>
    </row>
    <row r="1088" ht="15.75">
      <c r="M1088" s="78"/>
    </row>
    <row r="1089" ht="15.75">
      <c r="M1089" s="78"/>
    </row>
    <row r="1090" ht="15.75">
      <c r="M1090" s="78"/>
    </row>
    <row r="1091" ht="15.75">
      <c r="M1091" s="78"/>
    </row>
    <row r="1092" ht="15.75">
      <c r="M1092" s="78"/>
    </row>
    <row r="1093" ht="15.75">
      <c r="M1093" s="78"/>
    </row>
    <row r="1094" ht="15.75">
      <c r="M1094" s="78"/>
    </row>
    <row r="1095" ht="15.75">
      <c r="M1095" s="78"/>
    </row>
    <row r="1096" ht="15.75">
      <c r="M1096" s="78"/>
    </row>
    <row r="1097" ht="15.75">
      <c r="M1097" s="78"/>
    </row>
    <row r="1098" ht="15.75">
      <c r="M1098" s="78"/>
    </row>
    <row r="1099" ht="15.75">
      <c r="M1099" s="78"/>
    </row>
    <row r="1100" ht="15.75">
      <c r="M1100" s="78"/>
    </row>
    <row r="1101" ht="15.75">
      <c r="M1101" s="78"/>
    </row>
    <row r="1102" ht="15.75">
      <c r="M1102" s="78"/>
    </row>
    <row r="1103" ht="15.75">
      <c r="M1103" s="78"/>
    </row>
    <row r="1104" ht="15.75">
      <c r="M1104" s="78"/>
    </row>
    <row r="1105" ht="15.75">
      <c r="M1105" s="78"/>
    </row>
    <row r="1106" ht="15.75">
      <c r="M1106" s="78"/>
    </row>
    <row r="1107" ht="15.75">
      <c r="M1107" s="78"/>
    </row>
    <row r="1108" ht="15.75">
      <c r="M1108" s="78"/>
    </row>
    <row r="1109" ht="15.75">
      <c r="M1109" s="78"/>
    </row>
    <row r="1110" ht="15.75">
      <c r="M1110" s="78"/>
    </row>
    <row r="1111" ht="15.75">
      <c r="M1111" s="78"/>
    </row>
    <row r="1112" ht="15.75">
      <c r="M1112" s="78"/>
    </row>
    <row r="1113" ht="15.75">
      <c r="M1113" s="78"/>
    </row>
    <row r="1114" ht="15.75">
      <c r="M1114" s="78"/>
    </row>
    <row r="1115" ht="15.75">
      <c r="M1115" s="78"/>
    </row>
    <row r="1116" ht="15.75">
      <c r="M1116" s="78"/>
    </row>
    <row r="1117" ht="15.75">
      <c r="M1117" s="78"/>
    </row>
    <row r="1118" ht="15.75">
      <c r="M1118" s="78"/>
    </row>
    <row r="1119" ht="15.75">
      <c r="M1119" s="78"/>
    </row>
    <row r="1120" ht="15.75">
      <c r="M1120" s="78"/>
    </row>
    <row r="1121" ht="15.75">
      <c r="M1121" s="78"/>
    </row>
    <row r="1122" ht="15.75">
      <c r="M1122" s="78"/>
    </row>
    <row r="1123" ht="15.75">
      <c r="M1123" s="78"/>
    </row>
    <row r="1124" ht="15.75">
      <c r="M1124" s="78"/>
    </row>
    <row r="1125" ht="15.75">
      <c r="M1125" s="78"/>
    </row>
    <row r="1126" ht="15.75">
      <c r="M1126" s="78"/>
    </row>
    <row r="1127" ht="15.75">
      <c r="M1127" s="78"/>
    </row>
    <row r="1128" ht="15.75">
      <c r="M1128" s="78"/>
    </row>
    <row r="1129" ht="15.75">
      <c r="M1129" s="78"/>
    </row>
    <row r="1130" ht="15.75">
      <c r="M1130" s="78"/>
    </row>
    <row r="1131" ht="15.75">
      <c r="M1131" s="78"/>
    </row>
    <row r="1132" ht="15.75">
      <c r="M1132" s="78"/>
    </row>
    <row r="1133" ht="15.75">
      <c r="M1133" s="78"/>
    </row>
    <row r="1134" ht="15.75">
      <c r="M1134" s="78"/>
    </row>
    <row r="1135" ht="15.75">
      <c r="M1135" s="78"/>
    </row>
    <row r="1136" ht="15.75">
      <c r="M1136" s="78"/>
    </row>
    <row r="1137" ht="15.75">
      <c r="M1137" s="78"/>
    </row>
    <row r="1138" ht="15.75">
      <c r="M1138" s="78"/>
    </row>
    <row r="1139" ht="15.75">
      <c r="M1139" s="78"/>
    </row>
    <row r="1140" ht="15.75">
      <c r="M1140" s="78"/>
    </row>
    <row r="1141" ht="15.75">
      <c r="M1141" s="78"/>
    </row>
    <row r="1142" ht="15.75">
      <c r="M1142" s="78"/>
    </row>
    <row r="1143" ht="15.75">
      <c r="M1143" s="78"/>
    </row>
    <row r="1144" ht="15.75">
      <c r="M1144" s="78"/>
    </row>
    <row r="1145" ht="15.75">
      <c r="M1145" s="78"/>
    </row>
    <row r="1146" ht="15.75">
      <c r="M1146" s="78"/>
    </row>
    <row r="1147" ht="15.75">
      <c r="M1147" s="78"/>
    </row>
    <row r="1148" ht="15.75">
      <c r="M1148" s="78"/>
    </row>
    <row r="1149" ht="15.75">
      <c r="M1149" s="78"/>
    </row>
    <row r="1150" ht="15.75">
      <c r="M1150" s="78"/>
    </row>
    <row r="1151" ht="15.75">
      <c r="M1151" s="78"/>
    </row>
    <row r="1152" ht="15.75">
      <c r="M1152" s="78"/>
    </row>
    <row r="1153" ht="15.75">
      <c r="M1153" s="78"/>
    </row>
    <row r="1154" ht="15.75">
      <c r="M1154" s="78"/>
    </row>
    <row r="1155" ht="15.75">
      <c r="M1155" s="78"/>
    </row>
    <row r="1156" ht="15.75">
      <c r="M1156" s="78"/>
    </row>
    <row r="1157" ht="15.75">
      <c r="M1157" s="78"/>
    </row>
    <row r="1158" ht="15.75">
      <c r="M1158" s="78"/>
    </row>
    <row r="1159" ht="15.75">
      <c r="M1159" s="78"/>
    </row>
    <row r="1160" ht="15.75">
      <c r="M1160" s="78"/>
    </row>
    <row r="1161" ht="15.75">
      <c r="M1161" s="78"/>
    </row>
    <row r="1162" ht="15.75">
      <c r="M1162" s="78"/>
    </row>
    <row r="1163" ht="15.75">
      <c r="M1163" s="78"/>
    </row>
    <row r="1164" ht="15.75">
      <c r="M1164" s="78"/>
    </row>
    <row r="1165" ht="15.75">
      <c r="M1165" s="78"/>
    </row>
    <row r="1166" ht="15.75">
      <c r="M1166" s="78"/>
    </row>
    <row r="1167" ht="15.75">
      <c r="M1167" s="78"/>
    </row>
    <row r="1168" ht="15.75">
      <c r="M1168" s="78"/>
    </row>
    <row r="1169" ht="15.75">
      <c r="M1169" s="78"/>
    </row>
    <row r="1170" ht="15.75">
      <c r="M1170" s="78"/>
    </row>
    <row r="1171" ht="15.75">
      <c r="M1171" s="78"/>
    </row>
    <row r="1172" ht="15.75">
      <c r="M1172" s="78"/>
    </row>
    <row r="1173" ht="15.75">
      <c r="M1173" s="78"/>
    </row>
    <row r="1174" ht="15.75">
      <c r="M1174" s="78"/>
    </row>
    <row r="1175" ht="15.75">
      <c r="M1175" s="78"/>
    </row>
    <row r="1176" ht="15.75">
      <c r="M1176" s="78"/>
    </row>
    <row r="1177" ht="15.75">
      <c r="M1177" s="78"/>
    </row>
    <row r="1178" ht="15.75">
      <c r="M1178" s="78"/>
    </row>
    <row r="1179" ht="15.75">
      <c r="M1179" s="78"/>
    </row>
    <row r="1180" ht="15.75">
      <c r="M1180" s="78"/>
    </row>
    <row r="1181" ht="15.75">
      <c r="M1181" s="78"/>
    </row>
    <row r="1182" ht="15.75">
      <c r="M1182" s="78"/>
    </row>
    <row r="1183" ht="15.75">
      <c r="M1183" s="78"/>
    </row>
    <row r="1184" ht="15.75">
      <c r="M1184" s="78"/>
    </row>
    <row r="1185" ht="15.75">
      <c r="M1185" s="78"/>
    </row>
    <row r="1186" ht="15.75">
      <c r="M1186" s="78"/>
    </row>
    <row r="1187" ht="15.75">
      <c r="M1187" s="78"/>
    </row>
    <row r="1188" ht="15.75">
      <c r="M1188" s="78"/>
    </row>
    <row r="1189" ht="15.75">
      <c r="M1189" s="78"/>
    </row>
    <row r="1190" ht="15.75">
      <c r="M1190" s="78"/>
    </row>
    <row r="1191" ht="15.75">
      <c r="M1191" s="78"/>
    </row>
    <row r="1192" ht="15.75">
      <c r="M1192" s="78"/>
    </row>
    <row r="1193" ht="15.75">
      <c r="M1193" s="78"/>
    </row>
    <row r="1194" ht="15.75">
      <c r="M1194" s="78"/>
    </row>
    <row r="1195" ht="15.75">
      <c r="M1195" s="78"/>
    </row>
    <row r="1196" ht="15.75">
      <c r="M1196" s="78"/>
    </row>
    <row r="1197" ht="15.75">
      <c r="M1197" s="78"/>
    </row>
    <row r="1198" ht="15.75">
      <c r="M1198" s="78"/>
    </row>
    <row r="1199" ht="15.75">
      <c r="M1199" s="78"/>
    </row>
    <row r="1200" ht="15.75">
      <c r="M1200" s="78"/>
    </row>
    <row r="1201" ht="15.75">
      <c r="M1201" s="78"/>
    </row>
    <row r="1202" ht="15.75">
      <c r="M1202" s="78"/>
    </row>
    <row r="1203" ht="15.75">
      <c r="M1203" s="78"/>
    </row>
    <row r="1204" ht="15.75">
      <c r="M1204" s="78"/>
    </row>
    <row r="1205" ht="15.75">
      <c r="M1205" s="78"/>
    </row>
    <row r="1206" ht="15.75">
      <c r="M1206" s="78"/>
    </row>
    <row r="1207" ht="15.75">
      <c r="M1207" s="78"/>
    </row>
    <row r="1208" ht="15.75">
      <c r="M1208" s="78"/>
    </row>
    <row r="1209" ht="15.75">
      <c r="M1209" s="78"/>
    </row>
    <row r="1210" ht="15.75">
      <c r="M1210" s="78"/>
    </row>
    <row r="1211" ht="15.75">
      <c r="M1211" s="78"/>
    </row>
    <row r="1212" ht="15.75">
      <c r="M1212" s="78"/>
    </row>
    <row r="1213" ht="15.75">
      <c r="M1213" s="78"/>
    </row>
    <row r="1214" ht="15.75">
      <c r="M1214" s="78"/>
    </row>
    <row r="1215" ht="15.75">
      <c r="M1215" s="78"/>
    </row>
    <row r="1216" ht="15.75">
      <c r="M1216" s="78"/>
    </row>
    <row r="1217" ht="15.75">
      <c r="M1217" s="78"/>
    </row>
    <row r="1218" ht="15.75">
      <c r="M1218" s="78"/>
    </row>
    <row r="1219" ht="15.75">
      <c r="M1219" s="78"/>
    </row>
    <row r="1220" ht="15.75">
      <c r="M1220" s="78"/>
    </row>
    <row r="1221" ht="15.75">
      <c r="M1221" s="78"/>
    </row>
    <row r="1222" ht="15.75">
      <c r="M1222" s="78"/>
    </row>
    <row r="1223" ht="15.75">
      <c r="M1223" s="78"/>
    </row>
    <row r="1224" ht="15.75">
      <c r="M1224" s="78"/>
    </row>
    <row r="1225" ht="15.75">
      <c r="M1225" s="78"/>
    </row>
    <row r="1226" ht="15.75">
      <c r="M1226" s="78"/>
    </row>
    <row r="1227" ht="15.75">
      <c r="M1227" s="78"/>
    </row>
    <row r="1228" ht="15.75">
      <c r="M1228" s="78"/>
    </row>
    <row r="1229" ht="15.75">
      <c r="M1229" s="78"/>
    </row>
    <row r="1230" ht="15.75">
      <c r="M1230" s="78"/>
    </row>
    <row r="1231" ht="15.75">
      <c r="M1231" s="78"/>
    </row>
    <row r="1232" ht="15.75">
      <c r="M1232" s="78"/>
    </row>
    <row r="1233" ht="15.75">
      <c r="M1233" s="78"/>
    </row>
    <row r="1234" ht="15.75">
      <c r="M1234" s="78"/>
    </row>
    <row r="1235" ht="15.75">
      <c r="M1235" s="78"/>
    </row>
    <row r="1236" ht="15.75">
      <c r="M1236" s="78"/>
    </row>
    <row r="1237" ht="15.75">
      <c r="M1237" s="78"/>
    </row>
    <row r="1238" ht="15.75">
      <c r="M1238" s="78"/>
    </row>
    <row r="1239" ht="15.75">
      <c r="M1239" s="78"/>
    </row>
    <row r="1240" ht="15.75">
      <c r="M1240" s="78"/>
    </row>
    <row r="1241" ht="15.75">
      <c r="M1241" s="78"/>
    </row>
    <row r="1242" ht="15.75">
      <c r="M1242" s="78"/>
    </row>
    <row r="1243" ht="15.75">
      <c r="M1243" s="78"/>
    </row>
    <row r="1244" ht="15.75">
      <c r="M1244" s="78"/>
    </row>
    <row r="1245" ht="15.75">
      <c r="M1245" s="78"/>
    </row>
    <row r="1246" ht="15.75">
      <c r="M1246" s="78"/>
    </row>
    <row r="1247" ht="15.75">
      <c r="M1247" s="78"/>
    </row>
    <row r="1248" ht="15.75">
      <c r="M1248" s="78"/>
    </row>
    <row r="1249" ht="15.75">
      <c r="M1249" s="78"/>
    </row>
    <row r="1250" ht="15.75">
      <c r="M1250" s="78"/>
    </row>
    <row r="1251" ht="15.75">
      <c r="M1251" s="78"/>
    </row>
    <row r="1252" ht="15.75">
      <c r="M1252" s="78"/>
    </row>
    <row r="1253" ht="15.75">
      <c r="M1253" s="78"/>
    </row>
    <row r="1254" ht="15.75">
      <c r="M1254" s="78"/>
    </row>
    <row r="1255" ht="15.75">
      <c r="M1255" s="78"/>
    </row>
    <row r="1256" ht="15.75">
      <c r="M1256" s="78"/>
    </row>
    <row r="1257" ht="15.75">
      <c r="M1257" s="78"/>
    </row>
    <row r="1258" ht="15.75">
      <c r="M1258" s="78"/>
    </row>
    <row r="1259" ht="15.75">
      <c r="M1259" s="78"/>
    </row>
    <row r="1260" ht="15.75">
      <c r="M1260" s="78"/>
    </row>
    <row r="1261" ht="15.75">
      <c r="M1261" s="78"/>
    </row>
    <row r="1262" ht="15.75">
      <c r="M1262" s="78"/>
    </row>
    <row r="1263" ht="15.75">
      <c r="M1263" s="78"/>
    </row>
    <row r="1264" ht="15.75">
      <c r="M1264" s="78"/>
    </row>
    <row r="1265" ht="15.75">
      <c r="M1265" s="78"/>
    </row>
    <row r="1266" ht="15.75">
      <c r="M1266" s="78"/>
    </row>
    <row r="1267" ht="15.75">
      <c r="M1267" s="78"/>
    </row>
    <row r="1268" ht="15.75">
      <c r="M1268" s="78"/>
    </row>
    <row r="1269" ht="15.75">
      <c r="M1269" s="78"/>
    </row>
    <row r="1270" ht="15.75">
      <c r="M1270" s="78"/>
    </row>
    <row r="1271" ht="15.75">
      <c r="M1271" s="78"/>
    </row>
    <row r="1272" ht="15.75">
      <c r="M1272" s="78"/>
    </row>
    <row r="1273" ht="15.75">
      <c r="M1273" s="78"/>
    </row>
    <row r="1274" ht="15.75">
      <c r="M1274" s="78"/>
    </row>
    <row r="1275" ht="15.75">
      <c r="M1275" s="78"/>
    </row>
    <row r="1276" ht="15.75">
      <c r="M1276" s="78"/>
    </row>
    <row r="1277" ht="15.75">
      <c r="M1277" s="78"/>
    </row>
    <row r="1278" ht="15.75">
      <c r="M1278" s="78"/>
    </row>
    <row r="1279" ht="15.75">
      <c r="M1279" s="78"/>
    </row>
    <row r="1280" ht="15.75">
      <c r="M1280" s="78"/>
    </row>
    <row r="1281" ht="15.75">
      <c r="M1281" s="78"/>
    </row>
    <row r="1282" ht="15.75">
      <c r="M1282" s="78"/>
    </row>
    <row r="1283" ht="15.75">
      <c r="M1283" s="78"/>
    </row>
    <row r="1284" ht="15.75">
      <c r="M1284" s="78"/>
    </row>
    <row r="1285" ht="15.75">
      <c r="M1285" s="78"/>
    </row>
    <row r="1286" ht="15.75">
      <c r="M1286" s="78"/>
    </row>
    <row r="1287" ht="15.75">
      <c r="M1287" s="78"/>
    </row>
    <row r="1288" ht="15.75">
      <c r="M1288" s="78"/>
    </row>
    <row r="1289" ht="15.75">
      <c r="M1289" s="78"/>
    </row>
    <row r="1290" ht="15.75">
      <c r="M1290" s="78"/>
    </row>
    <row r="1291" ht="15.75">
      <c r="M1291" s="78"/>
    </row>
    <row r="1292" ht="15.75">
      <c r="M1292" s="78"/>
    </row>
    <row r="1293" ht="15.75">
      <c r="M1293" s="78"/>
    </row>
    <row r="1294" ht="15.75">
      <c r="M1294" s="78"/>
    </row>
    <row r="1295" ht="15.75">
      <c r="M1295" s="78"/>
    </row>
    <row r="1296" ht="15.75">
      <c r="M1296" s="78"/>
    </row>
    <row r="1297" ht="15.75">
      <c r="M1297" s="78"/>
    </row>
    <row r="1298" ht="15.75">
      <c r="M1298" s="78"/>
    </row>
    <row r="1299" ht="15.75">
      <c r="M1299" s="78"/>
    </row>
    <row r="1300" ht="15.75">
      <c r="M1300" s="78"/>
    </row>
    <row r="1301" ht="15.75">
      <c r="M1301" s="78"/>
    </row>
    <row r="1302" ht="15.75">
      <c r="M1302" s="78"/>
    </row>
    <row r="1303" ht="15.75">
      <c r="M1303" s="78"/>
    </row>
    <row r="1304" ht="15.75">
      <c r="M1304" s="78"/>
    </row>
    <row r="1305" ht="15.75">
      <c r="M1305" s="78"/>
    </row>
    <row r="1306" ht="15.75">
      <c r="M1306" s="78"/>
    </row>
    <row r="1307" ht="15.75">
      <c r="M1307" s="78"/>
    </row>
    <row r="1308" ht="15.75">
      <c r="M1308" s="78"/>
    </row>
    <row r="1309" ht="15.75">
      <c r="M1309" s="78"/>
    </row>
    <row r="1310" ht="15.75">
      <c r="M1310" s="78"/>
    </row>
    <row r="1311" ht="15.75">
      <c r="M1311" s="78"/>
    </row>
    <row r="1312" ht="15.75">
      <c r="M1312" s="78"/>
    </row>
    <row r="1313" ht="15.75">
      <c r="M1313" s="78"/>
    </row>
    <row r="1314" ht="15.75">
      <c r="M1314" s="78"/>
    </row>
    <row r="1315" ht="15.75">
      <c r="M1315" s="78"/>
    </row>
    <row r="1316" ht="15.75">
      <c r="M1316" s="78"/>
    </row>
    <row r="1317" ht="15.75">
      <c r="M1317" s="78"/>
    </row>
    <row r="1318" ht="15.75">
      <c r="M1318" s="78"/>
    </row>
    <row r="1319" ht="15.75">
      <c r="M1319" s="78"/>
    </row>
    <row r="1320" ht="15.75">
      <c r="M1320" s="78"/>
    </row>
    <row r="1321" ht="15.75">
      <c r="M1321" s="78"/>
    </row>
    <row r="1322" ht="15.75">
      <c r="M1322" s="78"/>
    </row>
    <row r="1323" ht="15.75">
      <c r="M1323" s="78"/>
    </row>
    <row r="1324" ht="15.75">
      <c r="M1324" s="78"/>
    </row>
    <row r="1325" ht="15.75">
      <c r="M1325" s="78"/>
    </row>
    <row r="1326" ht="15.75">
      <c r="M1326" s="78"/>
    </row>
    <row r="1327" ht="15.75">
      <c r="M1327" s="78"/>
    </row>
    <row r="1328" ht="15.75">
      <c r="M1328" s="78"/>
    </row>
    <row r="1329" ht="15.75">
      <c r="M1329" s="78"/>
    </row>
    <row r="1330" ht="15.75">
      <c r="M1330" s="78"/>
    </row>
    <row r="1331" ht="15.75">
      <c r="M1331" s="78"/>
    </row>
    <row r="1332" ht="15.75">
      <c r="M1332" s="78"/>
    </row>
    <row r="1333" ht="15.75">
      <c r="M1333" s="78"/>
    </row>
    <row r="1334" ht="15.75">
      <c r="M1334" s="78"/>
    </row>
    <row r="1335" ht="15.75">
      <c r="M1335" s="78"/>
    </row>
    <row r="1336" ht="15.75">
      <c r="M1336" s="78"/>
    </row>
    <row r="1337" ht="15.75">
      <c r="M1337" s="78"/>
    </row>
    <row r="1338" ht="15.75">
      <c r="M1338" s="78"/>
    </row>
    <row r="1339" ht="15.75">
      <c r="M1339" s="78"/>
    </row>
    <row r="1340" ht="15.75">
      <c r="M1340" s="78"/>
    </row>
    <row r="1341" ht="15.75">
      <c r="M1341" s="78"/>
    </row>
    <row r="1342" ht="15.75">
      <c r="M1342" s="78"/>
    </row>
    <row r="1343" ht="15.75">
      <c r="M1343" s="78"/>
    </row>
    <row r="1344" ht="15.75">
      <c r="M1344" s="78"/>
    </row>
    <row r="1345" ht="15.75">
      <c r="M1345" s="78"/>
    </row>
    <row r="1346" ht="15.75">
      <c r="M1346" s="78"/>
    </row>
    <row r="1347" ht="15.75">
      <c r="M1347" s="78"/>
    </row>
    <row r="1348" ht="15.75">
      <c r="M1348" s="78"/>
    </row>
    <row r="1349" ht="15.75">
      <c r="M1349" s="78"/>
    </row>
    <row r="1350" ht="15.75">
      <c r="M1350" s="78"/>
    </row>
    <row r="1351" ht="15.75">
      <c r="M1351" s="78"/>
    </row>
    <row r="1352" ht="15.75">
      <c r="M1352" s="78"/>
    </row>
    <row r="1353" ht="15.75">
      <c r="M1353" s="78"/>
    </row>
    <row r="1354" ht="15.75">
      <c r="M1354" s="78"/>
    </row>
    <row r="1355" ht="15.75">
      <c r="M1355" s="78"/>
    </row>
    <row r="1356" ht="15.75">
      <c r="M1356" s="78"/>
    </row>
    <row r="1357" ht="15.75">
      <c r="M1357" s="78"/>
    </row>
    <row r="1358" ht="15.75">
      <c r="M1358" s="78"/>
    </row>
    <row r="1359" ht="15.75">
      <c r="M1359" s="78"/>
    </row>
    <row r="1360" ht="15.75">
      <c r="M1360" s="78"/>
    </row>
    <row r="1361" ht="15.75">
      <c r="M1361" s="78"/>
    </row>
    <row r="1362" ht="15.75">
      <c r="M1362" s="78"/>
    </row>
    <row r="1363" ht="15.75">
      <c r="M1363" s="78"/>
    </row>
    <row r="1364" ht="15.75">
      <c r="M1364" s="78"/>
    </row>
    <row r="1365" ht="15.75">
      <c r="M1365" s="78"/>
    </row>
    <row r="1366" ht="15.75">
      <c r="M1366" s="78"/>
    </row>
    <row r="1367" ht="15.75">
      <c r="M1367" s="78"/>
    </row>
    <row r="1368" ht="15.75">
      <c r="M1368" s="78"/>
    </row>
    <row r="1369" ht="15.75">
      <c r="M1369" s="78"/>
    </row>
    <row r="1370" ht="15.75">
      <c r="M1370" s="78"/>
    </row>
    <row r="1371" ht="15.75">
      <c r="M1371" s="78"/>
    </row>
    <row r="1372" ht="15.75">
      <c r="M1372" s="78"/>
    </row>
    <row r="1373" ht="15.75">
      <c r="M1373" s="78"/>
    </row>
    <row r="1374" ht="15.75">
      <c r="M1374" s="78"/>
    </row>
    <row r="1375" ht="15.75">
      <c r="M1375" s="78"/>
    </row>
    <row r="1376" ht="15.75">
      <c r="M1376" s="78"/>
    </row>
    <row r="1377" ht="15.75">
      <c r="M1377" s="78"/>
    </row>
    <row r="1378" ht="15.75">
      <c r="M1378" s="78"/>
    </row>
    <row r="1379" ht="15.75">
      <c r="M1379" s="78"/>
    </row>
    <row r="1380" ht="15.75">
      <c r="M1380" s="78"/>
    </row>
    <row r="1381" ht="15.75">
      <c r="M1381" s="78"/>
    </row>
    <row r="1382" ht="15.75">
      <c r="M1382" s="78"/>
    </row>
    <row r="1383" ht="15.75">
      <c r="M1383" s="78"/>
    </row>
    <row r="1384" ht="15.75">
      <c r="M1384" s="78"/>
    </row>
    <row r="1385" ht="15.75">
      <c r="M1385" s="78"/>
    </row>
    <row r="1386" ht="15.75">
      <c r="M1386" s="78"/>
    </row>
    <row r="1387" ht="15.75">
      <c r="M1387" s="78"/>
    </row>
    <row r="1388" ht="15.75">
      <c r="M1388" s="78"/>
    </row>
    <row r="1389" ht="15.75">
      <c r="M1389" s="78"/>
    </row>
    <row r="1390" ht="15.75">
      <c r="M1390" s="78"/>
    </row>
    <row r="1391" ht="15.75">
      <c r="M1391" s="78"/>
    </row>
    <row r="1392" ht="15.75">
      <c r="M1392" s="78"/>
    </row>
    <row r="1393" ht="15.75">
      <c r="M1393" s="78"/>
    </row>
    <row r="1394" ht="15.75">
      <c r="M1394" s="78"/>
    </row>
    <row r="1395" ht="15.75">
      <c r="M1395" s="78"/>
    </row>
    <row r="1396" ht="15.75">
      <c r="M1396" s="78"/>
    </row>
    <row r="1397" ht="15.75">
      <c r="M1397" s="78"/>
    </row>
    <row r="1398" ht="15.75">
      <c r="M1398" s="78"/>
    </row>
    <row r="1399" ht="15.75">
      <c r="M1399" s="78"/>
    </row>
    <row r="1400" ht="15.75">
      <c r="M1400" s="78"/>
    </row>
    <row r="1401" ht="15.75">
      <c r="M1401" s="78"/>
    </row>
    <row r="1402" ht="15.75">
      <c r="M1402" s="78"/>
    </row>
    <row r="1403" ht="15.75">
      <c r="M1403" s="78"/>
    </row>
    <row r="1404" ht="15.75">
      <c r="M1404" s="78"/>
    </row>
    <row r="1405" ht="15.75">
      <c r="M1405" s="78"/>
    </row>
    <row r="1406" ht="15.75">
      <c r="M1406" s="78"/>
    </row>
    <row r="1407" ht="15.75">
      <c r="M1407" s="78"/>
    </row>
    <row r="1408" ht="15.75">
      <c r="M1408" s="78"/>
    </row>
    <row r="1409" ht="15.75">
      <c r="M1409" s="78"/>
    </row>
    <row r="1410" ht="15.75">
      <c r="M1410" s="78"/>
    </row>
    <row r="1411" ht="15.75">
      <c r="M1411" s="78"/>
    </row>
    <row r="1412" ht="15.75">
      <c r="M1412" s="78"/>
    </row>
    <row r="1413" ht="15.75">
      <c r="M1413" s="78"/>
    </row>
    <row r="1414" ht="15.75">
      <c r="M1414" s="78"/>
    </row>
    <row r="1415" ht="15.75">
      <c r="M1415" s="78"/>
    </row>
    <row r="1416" ht="15.75">
      <c r="M1416" s="78"/>
    </row>
    <row r="1417" ht="15.75">
      <c r="M1417" s="78"/>
    </row>
    <row r="1418" ht="15.75">
      <c r="M1418" s="78"/>
    </row>
    <row r="1419" ht="15.75">
      <c r="M1419" s="78"/>
    </row>
    <row r="1420" ht="15.75">
      <c r="M1420" s="78"/>
    </row>
    <row r="1421" ht="15.75">
      <c r="M1421" s="78"/>
    </row>
    <row r="1422" ht="15.75">
      <c r="M1422" s="78"/>
    </row>
    <row r="1423" ht="15.75">
      <c r="M1423" s="78"/>
    </row>
    <row r="1424" ht="15.75">
      <c r="M1424" s="78"/>
    </row>
    <row r="1425" ht="15.75">
      <c r="M1425" s="78"/>
    </row>
    <row r="1426" ht="15.75">
      <c r="M1426" s="78"/>
    </row>
    <row r="1427" ht="15.75">
      <c r="M1427" s="78"/>
    </row>
    <row r="1428" ht="15.75">
      <c r="M1428" s="78"/>
    </row>
    <row r="1429" ht="15.75">
      <c r="M1429" s="78"/>
    </row>
    <row r="1430" ht="15.75">
      <c r="M1430" s="78"/>
    </row>
    <row r="1431" ht="15.75">
      <c r="M1431" s="78"/>
    </row>
    <row r="1432" ht="15.75">
      <c r="M1432" s="78"/>
    </row>
    <row r="1433" ht="15.75">
      <c r="M1433" s="78"/>
    </row>
    <row r="1434" ht="15.75">
      <c r="M1434" s="78"/>
    </row>
    <row r="1435" ht="15.75">
      <c r="M1435" s="78"/>
    </row>
    <row r="1436" ht="15.75">
      <c r="M1436" s="78"/>
    </row>
    <row r="1437" ht="15.75">
      <c r="M1437" s="78"/>
    </row>
    <row r="1438" ht="15.75">
      <c r="M1438" s="78"/>
    </row>
    <row r="1439" ht="15.75">
      <c r="M1439" s="78"/>
    </row>
    <row r="1440" ht="15.75">
      <c r="M1440" s="78"/>
    </row>
    <row r="1441" ht="15.75">
      <c r="M1441" s="78"/>
    </row>
    <row r="1442" ht="15.75">
      <c r="M1442" s="78"/>
    </row>
    <row r="1443" ht="15.75">
      <c r="M1443" s="78"/>
    </row>
    <row r="1444" ht="15.75">
      <c r="M1444" s="78"/>
    </row>
    <row r="1445" ht="15.75">
      <c r="M1445" s="78"/>
    </row>
    <row r="1446" ht="15.75">
      <c r="M1446" s="78"/>
    </row>
    <row r="1447" ht="15.75">
      <c r="M1447" s="78"/>
    </row>
    <row r="1448" ht="15.75">
      <c r="M1448" s="78"/>
    </row>
    <row r="1449" ht="15.75">
      <c r="M1449" s="78"/>
    </row>
    <row r="1450" ht="15.75">
      <c r="M1450" s="78"/>
    </row>
    <row r="1451" ht="15.75">
      <c r="M1451" s="78"/>
    </row>
    <row r="1452" ht="15.75">
      <c r="M1452" s="78"/>
    </row>
    <row r="1453" ht="15.75">
      <c r="M1453" s="78"/>
    </row>
    <row r="1454" ht="15.75">
      <c r="M1454" s="78"/>
    </row>
    <row r="1455" ht="15.75">
      <c r="M1455" s="78"/>
    </row>
    <row r="1456" ht="15.75">
      <c r="M1456" s="78"/>
    </row>
    <row r="1457" ht="15.75">
      <c r="M1457" s="78"/>
    </row>
    <row r="1458" ht="15.75">
      <c r="M1458" s="78"/>
    </row>
    <row r="1459" ht="15.75">
      <c r="M1459" s="78"/>
    </row>
    <row r="1460" ht="15.75">
      <c r="M1460" s="78"/>
    </row>
    <row r="1461" ht="15.75">
      <c r="M1461" s="78"/>
    </row>
    <row r="1462" ht="15.75">
      <c r="M1462" s="78"/>
    </row>
    <row r="1463" ht="15.75">
      <c r="M1463" s="78"/>
    </row>
    <row r="1464" ht="15.75">
      <c r="M1464" s="78"/>
    </row>
    <row r="1465" ht="15.75">
      <c r="M1465" s="78"/>
    </row>
    <row r="1466" ht="15.75">
      <c r="M1466" s="78"/>
    </row>
    <row r="1467" ht="15.75">
      <c r="M1467" s="78"/>
    </row>
    <row r="1468" ht="15.75">
      <c r="M1468" s="78"/>
    </row>
    <row r="1469" ht="15.75">
      <c r="M1469" s="78"/>
    </row>
    <row r="1470" ht="15.75">
      <c r="M1470" s="78"/>
    </row>
    <row r="1471" ht="15.75">
      <c r="M1471" s="78"/>
    </row>
    <row r="1472" ht="15.75">
      <c r="M1472" s="78"/>
    </row>
    <row r="1473" ht="15.75">
      <c r="M1473" s="78"/>
    </row>
    <row r="1474" ht="15.75">
      <c r="M1474" s="78"/>
    </row>
    <row r="1475" ht="15.75">
      <c r="M1475" s="78"/>
    </row>
    <row r="1476" ht="15.75">
      <c r="M1476" s="78"/>
    </row>
    <row r="1477" ht="15.75">
      <c r="M1477" s="78"/>
    </row>
    <row r="1478" ht="15.75">
      <c r="M1478" s="78"/>
    </row>
    <row r="1479" ht="15.75">
      <c r="M1479" s="78"/>
    </row>
    <row r="1480" ht="15.75">
      <c r="M1480" s="78"/>
    </row>
    <row r="1481" ht="15.75">
      <c r="M1481" s="78"/>
    </row>
    <row r="1482" ht="15.75">
      <c r="M1482" s="78"/>
    </row>
    <row r="1483" ht="15.75">
      <c r="M1483" s="78"/>
    </row>
    <row r="1484" ht="15.75">
      <c r="M1484" s="78"/>
    </row>
    <row r="1485" ht="15.75">
      <c r="M1485" s="78"/>
    </row>
    <row r="1486" ht="15.75">
      <c r="M1486" s="78"/>
    </row>
    <row r="1487" ht="15.75">
      <c r="M1487" s="78"/>
    </row>
    <row r="1488" ht="15.75">
      <c r="M1488" s="78"/>
    </row>
    <row r="1489" ht="15.75">
      <c r="M1489" s="78"/>
    </row>
    <row r="1490" ht="15.75">
      <c r="M1490" s="78"/>
    </row>
    <row r="1491" ht="15.75">
      <c r="M1491" s="78"/>
    </row>
    <row r="1492" ht="15.75">
      <c r="M1492" s="78"/>
    </row>
    <row r="1493" ht="15.75">
      <c r="M1493" s="78"/>
    </row>
    <row r="1494" ht="15.75">
      <c r="M1494" s="78"/>
    </row>
    <row r="1495" ht="15.75">
      <c r="M1495" s="78"/>
    </row>
    <row r="1496" ht="15.75">
      <c r="M1496" s="78"/>
    </row>
    <row r="1497" ht="15.75">
      <c r="M1497" s="78"/>
    </row>
    <row r="1498" ht="15.75">
      <c r="M1498" s="78"/>
    </row>
    <row r="1499" ht="15.75">
      <c r="M1499" s="78"/>
    </row>
    <row r="1500" ht="15.75">
      <c r="M1500" s="78"/>
    </row>
    <row r="1501" ht="15.75">
      <c r="M1501" s="78"/>
    </row>
    <row r="1502" ht="15.75">
      <c r="M1502" s="78"/>
    </row>
    <row r="1503" ht="15.75">
      <c r="M1503" s="78"/>
    </row>
    <row r="1504" ht="15.75">
      <c r="M1504" s="78"/>
    </row>
    <row r="1505" ht="15.75">
      <c r="M1505" s="78"/>
    </row>
    <row r="1506" ht="15.75">
      <c r="M1506" s="78"/>
    </row>
    <row r="1507" ht="15.75">
      <c r="M1507" s="78"/>
    </row>
    <row r="1508" ht="15.75">
      <c r="M1508" s="78"/>
    </row>
    <row r="1509" ht="15.75">
      <c r="M1509" s="78"/>
    </row>
    <row r="1510" ht="15.75">
      <c r="M1510" s="78"/>
    </row>
    <row r="1511" ht="15.75">
      <c r="M1511" s="78"/>
    </row>
    <row r="1512" ht="15.75">
      <c r="M1512" s="78"/>
    </row>
    <row r="1513" ht="15.75">
      <c r="M1513" s="78"/>
    </row>
    <row r="1514" ht="15.75">
      <c r="M1514" s="78"/>
    </row>
    <row r="1515" ht="15.75">
      <c r="M1515" s="78"/>
    </row>
    <row r="1516" ht="15.75">
      <c r="M1516" s="78"/>
    </row>
    <row r="1517" ht="15.75">
      <c r="M1517" s="78"/>
    </row>
    <row r="1518" ht="15.75">
      <c r="M1518" s="78"/>
    </row>
    <row r="1519" ht="15.75">
      <c r="M1519" s="78"/>
    </row>
    <row r="1520" ht="15.75">
      <c r="M1520" s="78"/>
    </row>
    <row r="1521" ht="15.75">
      <c r="M1521" s="78"/>
    </row>
    <row r="1522" ht="15.75">
      <c r="M1522" s="78"/>
    </row>
    <row r="1523" ht="15.75">
      <c r="M1523" s="78"/>
    </row>
    <row r="1524" ht="15.75">
      <c r="M1524" s="78"/>
    </row>
    <row r="1525" ht="15.75">
      <c r="M1525" s="78"/>
    </row>
    <row r="1526" ht="15.75">
      <c r="M1526" s="78"/>
    </row>
    <row r="1527" ht="15.75">
      <c r="M1527" s="78"/>
    </row>
    <row r="1528" ht="15.75">
      <c r="M1528" s="78"/>
    </row>
    <row r="1529" ht="15.75">
      <c r="M1529" s="78"/>
    </row>
    <row r="1530" ht="15.75">
      <c r="M1530" s="78"/>
    </row>
    <row r="1531" ht="15.75">
      <c r="M1531" s="78"/>
    </row>
    <row r="1532" ht="15.75">
      <c r="M1532" s="78"/>
    </row>
    <row r="1533" ht="15.75">
      <c r="M1533" s="78"/>
    </row>
    <row r="1534" ht="15.75">
      <c r="M1534" s="78"/>
    </row>
    <row r="1535" ht="15.75">
      <c r="M1535" s="78"/>
    </row>
    <row r="1536" ht="15.75">
      <c r="M1536" s="78"/>
    </row>
    <row r="1537" ht="15.75">
      <c r="M1537" s="78"/>
    </row>
    <row r="1538" ht="15.75">
      <c r="M1538" s="78"/>
    </row>
    <row r="1539" ht="15.75">
      <c r="M1539" s="78"/>
    </row>
    <row r="1540" ht="15.75">
      <c r="M1540" s="78"/>
    </row>
    <row r="1541" ht="15.75">
      <c r="M1541" s="78"/>
    </row>
    <row r="1542" ht="15.75">
      <c r="M1542" s="78"/>
    </row>
    <row r="1543" ht="15.75">
      <c r="M1543" s="78"/>
    </row>
    <row r="1544" ht="15.75">
      <c r="M1544" s="78"/>
    </row>
    <row r="1545" ht="15.75">
      <c r="M1545" s="78"/>
    </row>
    <row r="1546" ht="15.75">
      <c r="M1546" s="78"/>
    </row>
    <row r="1547" ht="15.75">
      <c r="M1547" s="78"/>
    </row>
    <row r="1548" ht="15.75">
      <c r="M1548" s="78"/>
    </row>
    <row r="1549" ht="15.75">
      <c r="M1549" s="78"/>
    </row>
    <row r="1550" ht="15.75">
      <c r="M1550" s="78"/>
    </row>
    <row r="1551" ht="15.75">
      <c r="M1551" s="78"/>
    </row>
    <row r="1552" ht="15.75">
      <c r="M1552" s="78"/>
    </row>
    <row r="1553" ht="15.75">
      <c r="M1553" s="78"/>
    </row>
    <row r="1554" ht="15.75">
      <c r="M1554" s="78"/>
    </row>
    <row r="1555" ht="15.75">
      <c r="M1555" s="78"/>
    </row>
    <row r="1556" ht="15.75">
      <c r="M1556" s="78"/>
    </row>
    <row r="1557" ht="15.75">
      <c r="M1557" s="78"/>
    </row>
    <row r="1558" ht="15.75">
      <c r="M1558" s="78"/>
    </row>
    <row r="1559" ht="15.75">
      <c r="M1559" s="78"/>
    </row>
    <row r="1560" ht="15.75">
      <c r="M1560" s="78"/>
    </row>
    <row r="1561" ht="15.75">
      <c r="M1561" s="78"/>
    </row>
    <row r="1562" ht="15.75">
      <c r="M1562" s="78"/>
    </row>
    <row r="1563" ht="15.75">
      <c r="M1563" s="78"/>
    </row>
    <row r="1564" ht="15.75">
      <c r="M1564" s="78"/>
    </row>
    <row r="1565" ht="15.75">
      <c r="M1565" s="78"/>
    </row>
    <row r="1566" ht="15.75">
      <c r="M1566" s="78"/>
    </row>
    <row r="1567" ht="15.75">
      <c r="M1567" s="78"/>
    </row>
    <row r="1568" ht="15.75">
      <c r="M1568" s="78"/>
    </row>
    <row r="1569" ht="15.75">
      <c r="M1569" s="78"/>
    </row>
    <row r="1570" ht="15.75">
      <c r="M1570" s="78"/>
    </row>
    <row r="1571" ht="15.75">
      <c r="M1571" s="78"/>
    </row>
    <row r="1572" ht="15.75">
      <c r="M1572" s="78"/>
    </row>
    <row r="1573" ht="15.75">
      <c r="M1573" s="78"/>
    </row>
    <row r="1574" ht="15.75">
      <c r="M1574" s="78"/>
    </row>
    <row r="1575" ht="15.75">
      <c r="M1575" s="78"/>
    </row>
    <row r="1576" ht="15.75">
      <c r="M1576" s="78"/>
    </row>
    <row r="1577" ht="15.75">
      <c r="M1577" s="78"/>
    </row>
    <row r="1578" ht="15.75">
      <c r="M1578" s="78"/>
    </row>
    <row r="1579" ht="15.75">
      <c r="M1579" s="78"/>
    </row>
    <row r="1580" ht="15.75">
      <c r="M1580" s="78"/>
    </row>
    <row r="1581" ht="15.75">
      <c r="M1581" s="78"/>
    </row>
    <row r="1582" ht="15.75">
      <c r="M1582" s="78"/>
    </row>
    <row r="1583" ht="15.75">
      <c r="M1583" s="78"/>
    </row>
    <row r="1584" ht="15.75">
      <c r="M1584" s="78"/>
    </row>
    <row r="1585" ht="15.75">
      <c r="M1585" s="78"/>
    </row>
    <row r="1586" ht="15.75">
      <c r="M1586" s="78"/>
    </row>
    <row r="1587" ht="15.75">
      <c r="M1587" s="78"/>
    </row>
    <row r="1588" ht="15.75">
      <c r="M1588" s="78"/>
    </row>
    <row r="1589" ht="15.75">
      <c r="M1589" s="78"/>
    </row>
    <row r="1590" ht="15.75">
      <c r="M1590" s="78"/>
    </row>
    <row r="1591" ht="15.75">
      <c r="M1591" s="78"/>
    </row>
    <row r="1592" ht="15.75">
      <c r="M1592" s="78"/>
    </row>
    <row r="1593" ht="15.75">
      <c r="M1593" s="78"/>
    </row>
    <row r="1594" ht="15.75">
      <c r="M1594" s="78"/>
    </row>
    <row r="1595" ht="15.75">
      <c r="M1595" s="78"/>
    </row>
    <row r="1596" ht="15.75">
      <c r="M1596" s="78"/>
    </row>
    <row r="1597" ht="15.75">
      <c r="M1597" s="78"/>
    </row>
    <row r="1598" ht="15.75">
      <c r="M1598" s="78"/>
    </row>
    <row r="1599" ht="15.75">
      <c r="M1599" s="78"/>
    </row>
    <row r="1600" ht="15.75">
      <c r="M1600" s="78"/>
    </row>
    <row r="1601" ht="15.75">
      <c r="M1601" s="78"/>
    </row>
    <row r="1602" ht="15.75">
      <c r="M1602" s="78"/>
    </row>
    <row r="1603" ht="15.75">
      <c r="M1603" s="78"/>
    </row>
    <row r="1604" ht="15.75">
      <c r="M1604" s="78"/>
    </row>
    <row r="1605" ht="15.75">
      <c r="M1605" s="78"/>
    </row>
    <row r="1606" ht="15.75">
      <c r="M1606" s="78"/>
    </row>
    <row r="1607" ht="15.75">
      <c r="M1607" s="78"/>
    </row>
    <row r="1608" ht="15.75">
      <c r="M1608" s="78"/>
    </row>
    <row r="1609" ht="15.75">
      <c r="M1609" s="78"/>
    </row>
    <row r="1610" ht="15.75">
      <c r="M1610" s="78"/>
    </row>
    <row r="1611" ht="15.75">
      <c r="M1611" s="78"/>
    </row>
    <row r="1612" ht="15.75">
      <c r="M1612" s="78"/>
    </row>
    <row r="1613" ht="15.75">
      <c r="M1613" s="78"/>
    </row>
    <row r="1614" ht="15.75">
      <c r="M1614" s="78"/>
    </row>
    <row r="1615" ht="15.75">
      <c r="M1615" s="78"/>
    </row>
    <row r="1616" ht="15.75">
      <c r="M1616" s="78"/>
    </row>
    <row r="1617" ht="15.75">
      <c r="M1617" s="78"/>
    </row>
    <row r="1618" ht="15.75">
      <c r="M1618" s="78"/>
    </row>
    <row r="1619" ht="15.75">
      <c r="M1619" s="78"/>
    </row>
    <row r="1620" ht="15.75">
      <c r="M1620" s="78"/>
    </row>
    <row r="1621" ht="15.75">
      <c r="M1621" s="78"/>
    </row>
    <row r="1622" ht="15.75">
      <c r="M1622" s="78"/>
    </row>
    <row r="1623" ht="15.75">
      <c r="M1623" s="78"/>
    </row>
    <row r="1624" ht="15.75">
      <c r="M1624" s="78"/>
    </row>
    <row r="1625" ht="15.75">
      <c r="M1625" s="78"/>
    </row>
    <row r="1626" ht="15.75">
      <c r="M1626" s="78"/>
    </row>
    <row r="1627" ht="15.75">
      <c r="M1627" s="78"/>
    </row>
    <row r="1628" ht="15.75">
      <c r="M1628" s="78"/>
    </row>
    <row r="1629" ht="15.75">
      <c r="M1629" s="78"/>
    </row>
    <row r="1630" ht="15.75">
      <c r="M1630" s="78"/>
    </row>
    <row r="1631" ht="15.75">
      <c r="M1631" s="78"/>
    </row>
    <row r="1632" ht="15.75">
      <c r="M1632" s="78"/>
    </row>
    <row r="1633" ht="15.75">
      <c r="M1633" s="78"/>
    </row>
    <row r="1634" ht="15.75">
      <c r="M1634" s="78"/>
    </row>
    <row r="1635" ht="15.75">
      <c r="M1635" s="78"/>
    </row>
    <row r="1636" ht="15.75">
      <c r="M1636" s="78"/>
    </row>
    <row r="1637" ht="15.75">
      <c r="M1637" s="78"/>
    </row>
    <row r="1638" ht="15.75">
      <c r="M1638" s="78"/>
    </row>
    <row r="1639" ht="15.75">
      <c r="M1639" s="78"/>
    </row>
    <row r="1640" ht="15.75">
      <c r="M1640" s="78"/>
    </row>
    <row r="1641" ht="15.75">
      <c r="M1641" s="78"/>
    </row>
    <row r="1642" ht="15.75">
      <c r="M1642" s="78"/>
    </row>
    <row r="1643" ht="15.75">
      <c r="M1643" s="78"/>
    </row>
    <row r="1644" ht="15.75">
      <c r="M1644" s="78"/>
    </row>
    <row r="1645" ht="15.75">
      <c r="M1645" s="78"/>
    </row>
    <row r="1646" ht="15.75">
      <c r="M1646" s="78"/>
    </row>
    <row r="1647" ht="15.75">
      <c r="M1647" s="78"/>
    </row>
    <row r="1648" ht="15.75">
      <c r="M1648" s="78"/>
    </row>
    <row r="1649" ht="15.75">
      <c r="M1649" s="78"/>
    </row>
    <row r="1650" ht="15.75">
      <c r="M1650" s="78"/>
    </row>
    <row r="1651" ht="15.75">
      <c r="M1651" s="78"/>
    </row>
    <row r="1652" ht="15.75">
      <c r="M1652" s="78"/>
    </row>
    <row r="1653" ht="15.75">
      <c r="M1653" s="78"/>
    </row>
    <row r="1654" ht="15.75">
      <c r="M1654" s="78"/>
    </row>
    <row r="1655" ht="15.75">
      <c r="M1655" s="78"/>
    </row>
    <row r="1656" ht="15.75">
      <c r="M1656" s="78"/>
    </row>
    <row r="1657" ht="15.75">
      <c r="M1657" s="78"/>
    </row>
    <row r="1658" ht="15.75">
      <c r="M1658" s="78"/>
    </row>
    <row r="1659" ht="15.75">
      <c r="M1659" s="78"/>
    </row>
    <row r="1660" ht="15.75">
      <c r="M1660" s="78"/>
    </row>
    <row r="1661" ht="15.75">
      <c r="M1661" s="78"/>
    </row>
    <row r="1662" ht="15.75">
      <c r="M1662" s="78"/>
    </row>
    <row r="1663" ht="15.75">
      <c r="M1663" s="78"/>
    </row>
    <row r="1664" ht="15.75">
      <c r="M1664" s="78"/>
    </row>
    <row r="1665" ht="15.75">
      <c r="M1665" s="78"/>
    </row>
    <row r="1666" ht="15.75">
      <c r="M1666" s="78"/>
    </row>
    <row r="1667" ht="15.75">
      <c r="M1667" s="78"/>
    </row>
    <row r="1668" ht="15.75">
      <c r="M1668" s="78"/>
    </row>
    <row r="1669" ht="15.75">
      <c r="M1669" s="78"/>
    </row>
    <row r="1670" ht="15.75">
      <c r="M1670" s="78"/>
    </row>
    <row r="1671" ht="15.75">
      <c r="M1671" s="78"/>
    </row>
    <row r="1672" ht="15.75">
      <c r="M1672" s="78"/>
    </row>
    <row r="1673" ht="15.75">
      <c r="M1673" s="78"/>
    </row>
    <row r="1674" ht="15.75">
      <c r="M1674" s="78"/>
    </row>
    <row r="1675" ht="15.75">
      <c r="M1675" s="78"/>
    </row>
    <row r="1676" ht="15.75">
      <c r="M1676" s="78"/>
    </row>
    <row r="1677" ht="15.75">
      <c r="M1677" s="78"/>
    </row>
    <row r="1678" ht="15.75">
      <c r="M1678" s="78"/>
    </row>
    <row r="1679" ht="15.75">
      <c r="M1679" s="78"/>
    </row>
    <row r="1680" ht="15.75">
      <c r="M1680" s="78"/>
    </row>
    <row r="1681" ht="15.75">
      <c r="M1681" s="78"/>
    </row>
    <row r="1682" ht="15.75">
      <c r="M1682" s="78"/>
    </row>
    <row r="1683" ht="15.75">
      <c r="M1683" s="78"/>
    </row>
    <row r="1684" ht="15.75">
      <c r="M1684" s="78"/>
    </row>
    <row r="1685" ht="15.75">
      <c r="M1685" s="78"/>
    </row>
    <row r="1686" ht="15.75">
      <c r="M1686" s="78"/>
    </row>
    <row r="1687" ht="15.75">
      <c r="M1687" s="78"/>
    </row>
    <row r="1688" ht="15.75">
      <c r="M1688" s="78"/>
    </row>
    <row r="1689" ht="15.75">
      <c r="M1689" s="78"/>
    </row>
    <row r="1690" ht="15.75">
      <c r="M1690" s="78"/>
    </row>
    <row r="1691" ht="15.75">
      <c r="M1691" s="78"/>
    </row>
    <row r="1692" ht="15.75">
      <c r="M1692" s="78"/>
    </row>
    <row r="1693" ht="15.75">
      <c r="M1693" s="78"/>
    </row>
    <row r="1694" ht="15.75">
      <c r="M1694" s="78"/>
    </row>
    <row r="1695" ht="15.75">
      <c r="M1695" s="78"/>
    </row>
    <row r="1696" ht="15.75">
      <c r="M1696" s="78"/>
    </row>
    <row r="1697" ht="15.75">
      <c r="M1697" s="78"/>
    </row>
    <row r="1698" ht="15.75">
      <c r="M1698" s="78"/>
    </row>
    <row r="1699" ht="15.75">
      <c r="M1699" s="78"/>
    </row>
    <row r="1700" ht="15.75">
      <c r="M1700" s="78"/>
    </row>
    <row r="1701" ht="15.75">
      <c r="M1701" s="78"/>
    </row>
    <row r="1702" ht="15.75">
      <c r="M1702" s="78"/>
    </row>
    <row r="1703" ht="15.75">
      <c r="M1703" s="78"/>
    </row>
    <row r="1704" ht="15.75">
      <c r="M1704" s="78"/>
    </row>
    <row r="1705" ht="15.75">
      <c r="M1705" s="78"/>
    </row>
    <row r="1706" ht="15.75">
      <c r="M1706" s="78"/>
    </row>
    <row r="1707" ht="15.75">
      <c r="M1707" s="78"/>
    </row>
    <row r="1708" ht="15.75">
      <c r="M1708" s="78"/>
    </row>
    <row r="1709" ht="15.75">
      <c r="M1709" s="78"/>
    </row>
    <row r="1710" ht="15.75">
      <c r="M1710" s="78"/>
    </row>
    <row r="1711" ht="15.75">
      <c r="M1711" s="78"/>
    </row>
    <row r="1712" ht="15.75">
      <c r="M1712" s="78"/>
    </row>
    <row r="1713" ht="15.75">
      <c r="M1713" s="78"/>
    </row>
    <row r="1714" ht="15.75">
      <c r="M1714" s="78"/>
    </row>
    <row r="1715" ht="15.75">
      <c r="M1715" s="78"/>
    </row>
    <row r="1716" ht="15.75">
      <c r="M1716" s="78"/>
    </row>
    <row r="1717" ht="15.75">
      <c r="M1717" s="78"/>
    </row>
    <row r="1718" ht="15.75">
      <c r="M1718" s="78"/>
    </row>
    <row r="1719" ht="15.75">
      <c r="M1719" s="78"/>
    </row>
    <row r="1720" ht="15.75">
      <c r="M1720" s="78"/>
    </row>
    <row r="1721" ht="15.75">
      <c r="M1721" s="78"/>
    </row>
    <row r="1722" ht="15.75">
      <c r="M1722" s="78"/>
    </row>
    <row r="1723" ht="15.75">
      <c r="M1723" s="78"/>
    </row>
    <row r="1724" ht="15.75">
      <c r="M1724" s="78"/>
    </row>
    <row r="1725" ht="15.75">
      <c r="M1725" s="78"/>
    </row>
    <row r="1726" ht="15.75">
      <c r="M1726" s="78"/>
    </row>
    <row r="1727" ht="15.75">
      <c r="M1727" s="78"/>
    </row>
    <row r="1728" ht="15.75">
      <c r="M1728" s="78"/>
    </row>
    <row r="1729" ht="15.75">
      <c r="M1729" s="78"/>
    </row>
    <row r="1730" ht="15.75">
      <c r="M1730" s="78"/>
    </row>
    <row r="1731" ht="15.75">
      <c r="M1731" s="78"/>
    </row>
    <row r="1732" ht="15.75">
      <c r="M1732" s="78"/>
    </row>
    <row r="1733" ht="15.75">
      <c r="M1733" s="78"/>
    </row>
    <row r="1734" ht="15.75">
      <c r="M1734" s="78"/>
    </row>
    <row r="1735" ht="15.75">
      <c r="M1735" s="78"/>
    </row>
    <row r="1736" ht="15.75">
      <c r="M1736" s="78"/>
    </row>
    <row r="1737" ht="15.75">
      <c r="M1737" s="78"/>
    </row>
    <row r="1738" ht="15.75">
      <c r="M1738" s="78"/>
    </row>
    <row r="1739" ht="15.75">
      <c r="M1739" s="78"/>
    </row>
    <row r="1740" ht="15.75">
      <c r="M1740" s="78"/>
    </row>
    <row r="1741" ht="15.75">
      <c r="M1741" s="78"/>
    </row>
    <row r="1742" ht="15.75">
      <c r="M1742" s="78"/>
    </row>
    <row r="1743" ht="15.75">
      <c r="M1743" s="78"/>
    </row>
    <row r="1744" ht="15.75">
      <c r="M1744" s="78"/>
    </row>
    <row r="1745" ht="15.75">
      <c r="M1745" s="78"/>
    </row>
    <row r="1746" ht="15.75">
      <c r="M1746" s="78"/>
    </row>
    <row r="1747" ht="15.75">
      <c r="M1747" s="78"/>
    </row>
    <row r="1748" ht="15.75">
      <c r="M1748" s="78"/>
    </row>
    <row r="1749" ht="15.75">
      <c r="M1749" s="78"/>
    </row>
    <row r="1750" ht="15.75">
      <c r="M1750" s="78"/>
    </row>
    <row r="1751" ht="15.75">
      <c r="M1751" s="78"/>
    </row>
    <row r="1752" ht="15.75">
      <c r="M1752" s="78"/>
    </row>
    <row r="1753" ht="15.75">
      <c r="M1753" s="78"/>
    </row>
    <row r="1754" ht="15.75">
      <c r="M1754" s="78"/>
    </row>
    <row r="1755" ht="15.75">
      <c r="M1755" s="78"/>
    </row>
    <row r="1756" ht="15.75">
      <c r="M1756" s="78"/>
    </row>
    <row r="1757" ht="15.75">
      <c r="M1757" s="78"/>
    </row>
    <row r="1758" ht="15.75">
      <c r="M1758" s="78"/>
    </row>
    <row r="1759" ht="15.75">
      <c r="M1759" s="78"/>
    </row>
    <row r="1760" ht="15.75">
      <c r="M1760" s="78"/>
    </row>
    <row r="1761" ht="15.75">
      <c r="M1761" s="78"/>
    </row>
    <row r="1762" ht="15.75">
      <c r="M1762" s="78"/>
    </row>
    <row r="1763" ht="15.75">
      <c r="M1763" s="78"/>
    </row>
    <row r="1764" ht="15.75">
      <c r="M1764" s="78"/>
    </row>
    <row r="1765" ht="15.75">
      <c r="M1765" s="78"/>
    </row>
    <row r="1766" ht="15.75">
      <c r="M1766" s="78"/>
    </row>
    <row r="1767" ht="15.75">
      <c r="M1767" s="78"/>
    </row>
    <row r="1768" ht="15.75">
      <c r="M1768" s="78"/>
    </row>
    <row r="1769" ht="15.75">
      <c r="M1769" s="78"/>
    </row>
    <row r="1770" ht="15.75">
      <c r="M1770" s="78"/>
    </row>
    <row r="1771" ht="15.75">
      <c r="M1771" s="78"/>
    </row>
    <row r="1772" ht="15.75">
      <c r="M1772" s="78"/>
    </row>
    <row r="1773" ht="15.75">
      <c r="M1773" s="78"/>
    </row>
    <row r="1774" ht="15.75">
      <c r="M1774" s="78"/>
    </row>
    <row r="1775" ht="15.75">
      <c r="M1775" s="78"/>
    </row>
    <row r="1776" ht="15.75">
      <c r="M1776" s="78"/>
    </row>
    <row r="1777" ht="15.75">
      <c r="M1777" s="78"/>
    </row>
    <row r="1778" ht="15.75">
      <c r="M1778" s="78"/>
    </row>
    <row r="1779" ht="15.75">
      <c r="M1779" s="78"/>
    </row>
    <row r="1780" ht="15.75">
      <c r="M1780" s="78"/>
    </row>
    <row r="1781" ht="15.75">
      <c r="M1781" s="78"/>
    </row>
    <row r="1782" ht="15.75">
      <c r="M1782" s="78"/>
    </row>
    <row r="1783" ht="15.75">
      <c r="M1783" s="78"/>
    </row>
    <row r="1784" ht="15.75">
      <c r="M1784" s="78"/>
    </row>
    <row r="1785" ht="15.75">
      <c r="M1785" s="78"/>
    </row>
    <row r="1786" ht="15.75">
      <c r="M1786" s="78"/>
    </row>
    <row r="1787" ht="15.75">
      <c r="M1787" s="78"/>
    </row>
    <row r="1788" ht="15.75">
      <c r="M1788" s="78"/>
    </row>
    <row r="1789" ht="15.75">
      <c r="M1789" s="78"/>
    </row>
    <row r="1790" ht="15.75">
      <c r="M1790" s="78"/>
    </row>
    <row r="1791" ht="15.75">
      <c r="M1791" s="78"/>
    </row>
    <row r="1792" ht="15.75">
      <c r="M1792" s="78"/>
    </row>
    <row r="1793" ht="15.75">
      <c r="M1793" s="78"/>
    </row>
    <row r="1794" ht="15.75">
      <c r="M1794" s="78"/>
    </row>
    <row r="1795" ht="15.75">
      <c r="M1795" s="78"/>
    </row>
    <row r="1796" ht="15.75">
      <c r="M1796" s="78"/>
    </row>
    <row r="1797" ht="15.75">
      <c r="M1797" s="78"/>
    </row>
    <row r="1798" ht="15.75">
      <c r="M1798" s="78"/>
    </row>
    <row r="1799" ht="15.75">
      <c r="M1799" s="78"/>
    </row>
    <row r="1800" ht="15.75">
      <c r="M1800" s="78"/>
    </row>
    <row r="1801" ht="15.75">
      <c r="M1801" s="78"/>
    </row>
    <row r="1802" ht="15.75">
      <c r="M1802" s="78"/>
    </row>
    <row r="1803" ht="15.75">
      <c r="M1803" s="78"/>
    </row>
    <row r="1804" ht="15.75">
      <c r="M1804" s="78"/>
    </row>
    <row r="1805" ht="15.75">
      <c r="M1805" s="78"/>
    </row>
    <row r="1806" ht="15.75">
      <c r="M1806" s="78"/>
    </row>
    <row r="1807" ht="15.75">
      <c r="M1807" s="78"/>
    </row>
    <row r="1808" ht="15.75">
      <c r="M1808" s="78"/>
    </row>
    <row r="1809" ht="15.75">
      <c r="M1809" s="78"/>
    </row>
    <row r="1810" ht="15.75">
      <c r="M1810" s="78"/>
    </row>
    <row r="1811" ht="15.75">
      <c r="M1811" s="78"/>
    </row>
    <row r="1812" ht="15.75">
      <c r="M1812" s="78"/>
    </row>
    <row r="1813" ht="15.75">
      <c r="M1813" s="78"/>
    </row>
    <row r="1814" ht="15.75">
      <c r="M1814" s="78"/>
    </row>
    <row r="1815" ht="15.75">
      <c r="M1815" s="78"/>
    </row>
    <row r="1816" ht="15.75">
      <c r="M1816" s="78"/>
    </row>
    <row r="1817" ht="15.75">
      <c r="M1817" s="78"/>
    </row>
    <row r="1818" ht="15.75">
      <c r="M1818" s="78"/>
    </row>
    <row r="1819" ht="15.75">
      <c r="M1819" s="78"/>
    </row>
    <row r="1820" ht="15.75">
      <c r="M1820" s="78"/>
    </row>
    <row r="1821" ht="15.75">
      <c r="M1821" s="78"/>
    </row>
    <row r="1822" ht="15.75">
      <c r="M1822" s="78"/>
    </row>
    <row r="1823" ht="15.75">
      <c r="M1823" s="78"/>
    </row>
    <row r="1824" ht="15.75">
      <c r="M1824" s="78"/>
    </row>
    <row r="1825" ht="15.75">
      <c r="M1825" s="78"/>
    </row>
    <row r="1826" ht="15.75">
      <c r="M1826" s="78"/>
    </row>
    <row r="1827" ht="15.75">
      <c r="M1827" s="78"/>
    </row>
    <row r="1828" ht="15.75">
      <c r="M1828" s="78"/>
    </row>
    <row r="1829" ht="15.75">
      <c r="M1829" s="78"/>
    </row>
    <row r="1830" ht="15.75">
      <c r="M1830" s="78"/>
    </row>
    <row r="1831" ht="15.75">
      <c r="M1831" s="78"/>
    </row>
    <row r="1832" ht="15.75">
      <c r="M1832" s="78"/>
    </row>
    <row r="1833" ht="15.75">
      <c r="M1833" s="78"/>
    </row>
    <row r="1834" ht="15.75">
      <c r="M1834" s="78"/>
    </row>
    <row r="1835" ht="15.75">
      <c r="M1835" s="78"/>
    </row>
    <row r="1836" ht="15.75">
      <c r="M1836" s="78"/>
    </row>
    <row r="1837" ht="15.75">
      <c r="M1837" s="78"/>
    </row>
    <row r="1838" ht="15.75">
      <c r="M1838" s="78"/>
    </row>
    <row r="1839" ht="15.75">
      <c r="M1839" s="78"/>
    </row>
    <row r="1840" ht="15.75">
      <c r="M1840" s="78"/>
    </row>
    <row r="1841" ht="15.75">
      <c r="M1841" s="78"/>
    </row>
    <row r="1842" ht="15.75">
      <c r="M1842" s="78"/>
    </row>
    <row r="1843" ht="15.75">
      <c r="M1843" s="78"/>
    </row>
    <row r="1844" ht="15.75">
      <c r="M1844" s="78"/>
    </row>
    <row r="1845" ht="15.75">
      <c r="M1845" s="78"/>
    </row>
    <row r="1846" ht="15.75">
      <c r="M1846" s="78"/>
    </row>
    <row r="1847" ht="15.75">
      <c r="M1847" s="78"/>
    </row>
    <row r="1848" ht="15.75">
      <c r="M1848" s="78"/>
    </row>
    <row r="1849" ht="15.75">
      <c r="M1849" s="78"/>
    </row>
    <row r="1850" ht="15.75">
      <c r="M1850" s="78"/>
    </row>
    <row r="1851" ht="15.75">
      <c r="M1851" s="78"/>
    </row>
    <row r="1852" ht="15.75">
      <c r="M1852" s="78"/>
    </row>
    <row r="1853" ht="15.75">
      <c r="M1853" s="78"/>
    </row>
    <row r="1854" ht="15.75">
      <c r="M1854" s="78"/>
    </row>
    <row r="1855" ht="15.75">
      <c r="M1855" s="78"/>
    </row>
    <row r="1856" ht="15.75">
      <c r="M1856" s="78"/>
    </row>
    <row r="1857" ht="15.75">
      <c r="M1857" s="78"/>
    </row>
    <row r="1858" ht="15.75">
      <c r="M1858" s="78"/>
    </row>
    <row r="1859" ht="15.75">
      <c r="M1859" s="78"/>
    </row>
    <row r="1860" ht="15.75">
      <c r="M1860" s="78"/>
    </row>
    <row r="1861" ht="15.75">
      <c r="M1861" s="78"/>
    </row>
    <row r="1862" ht="15.75">
      <c r="M1862" s="78"/>
    </row>
    <row r="1863" ht="15.75">
      <c r="M1863" s="78"/>
    </row>
    <row r="1864" ht="15.75">
      <c r="M1864" s="78"/>
    </row>
    <row r="1865" ht="15.75">
      <c r="M1865" s="78"/>
    </row>
    <row r="1866" ht="15.75">
      <c r="M1866" s="78"/>
    </row>
    <row r="1867" ht="15.75">
      <c r="M1867" s="78"/>
    </row>
    <row r="1868" ht="15.75">
      <c r="M1868" s="78"/>
    </row>
    <row r="1869" ht="15.75">
      <c r="M1869" s="78"/>
    </row>
    <row r="1870" ht="15.75">
      <c r="M1870" s="78"/>
    </row>
    <row r="1871" ht="15.75">
      <c r="M1871" s="78"/>
    </row>
    <row r="1872" ht="15.75">
      <c r="M1872" s="78"/>
    </row>
    <row r="1873" ht="15.75">
      <c r="M1873" s="78"/>
    </row>
    <row r="1874" ht="15.75">
      <c r="M1874" s="78"/>
    </row>
    <row r="1875" ht="15.75">
      <c r="M1875" s="78"/>
    </row>
    <row r="1876" ht="15.75">
      <c r="M1876" s="78"/>
    </row>
    <row r="1877" ht="15.75">
      <c r="M1877" s="78"/>
    </row>
    <row r="1878" ht="15.75">
      <c r="M1878" s="78"/>
    </row>
    <row r="1879" ht="15.75">
      <c r="M1879" s="78"/>
    </row>
    <row r="1880" ht="15.75">
      <c r="M1880" s="78"/>
    </row>
    <row r="1881" ht="15.75">
      <c r="M1881" s="78"/>
    </row>
    <row r="1882" ht="15.75">
      <c r="M1882" s="78"/>
    </row>
    <row r="1883" ht="15.75">
      <c r="M1883" s="78"/>
    </row>
    <row r="1884" ht="15.75">
      <c r="M1884" s="78"/>
    </row>
    <row r="1885" ht="15.75">
      <c r="M1885" s="78"/>
    </row>
    <row r="1886" ht="15.75">
      <c r="M1886" s="78"/>
    </row>
    <row r="1887" ht="15.75">
      <c r="M1887" s="78"/>
    </row>
    <row r="1888" ht="15.75">
      <c r="M1888" s="78"/>
    </row>
    <row r="1889" ht="15.75">
      <c r="M1889" s="78"/>
    </row>
    <row r="1890" ht="15.75">
      <c r="M1890" s="78"/>
    </row>
    <row r="1891" ht="15.75">
      <c r="M1891" s="78"/>
    </row>
    <row r="1892" ht="15.75">
      <c r="M1892" s="78"/>
    </row>
    <row r="1893" ht="15.75">
      <c r="M1893" s="78"/>
    </row>
    <row r="1894" ht="15.75">
      <c r="M1894" s="78"/>
    </row>
    <row r="1895" ht="15.75">
      <c r="M1895" s="78"/>
    </row>
    <row r="1896" ht="15.75">
      <c r="M1896" s="78"/>
    </row>
    <row r="1897" ht="15.75">
      <c r="M1897" s="78"/>
    </row>
    <row r="1898" ht="15.75">
      <c r="M1898" s="78"/>
    </row>
    <row r="1899" ht="15.75">
      <c r="M1899" s="78"/>
    </row>
    <row r="1900" ht="15.75">
      <c r="M1900" s="78"/>
    </row>
    <row r="1901" ht="15.75">
      <c r="M1901" s="78"/>
    </row>
    <row r="1902" ht="15.75">
      <c r="M1902" s="78"/>
    </row>
    <row r="1903" ht="15.75">
      <c r="M1903" s="78"/>
    </row>
    <row r="1904" ht="15.75">
      <c r="M1904" s="78"/>
    </row>
    <row r="1905" ht="15.75">
      <c r="M1905" s="78"/>
    </row>
    <row r="1906" ht="15.75">
      <c r="M1906" s="78"/>
    </row>
    <row r="1907" ht="15.75">
      <c r="M1907" s="78"/>
    </row>
    <row r="1908" ht="15.75">
      <c r="M1908" s="78"/>
    </row>
    <row r="1909" ht="15.75">
      <c r="M1909" s="78"/>
    </row>
    <row r="1910" ht="15.75">
      <c r="M1910" s="78"/>
    </row>
    <row r="1911" ht="15.75">
      <c r="M1911" s="78"/>
    </row>
    <row r="1912" ht="15.75">
      <c r="M1912" s="78"/>
    </row>
    <row r="1913" ht="15.75">
      <c r="M1913" s="78"/>
    </row>
    <row r="1914" ht="15.75">
      <c r="M1914" s="78"/>
    </row>
    <row r="1915" ht="15.75">
      <c r="M1915" s="78"/>
    </row>
    <row r="1916" ht="15.75">
      <c r="M1916" s="78"/>
    </row>
    <row r="1917" ht="15.75">
      <c r="M1917" s="78"/>
    </row>
    <row r="1918" ht="15.75">
      <c r="M1918" s="78"/>
    </row>
    <row r="1919" ht="15.75">
      <c r="M1919" s="78"/>
    </row>
    <row r="1920" ht="15.75">
      <c r="M1920" s="78"/>
    </row>
    <row r="1921" ht="15.75">
      <c r="M1921" s="78"/>
    </row>
    <row r="1922" ht="15.75">
      <c r="M1922" s="78"/>
    </row>
    <row r="1923" ht="15.75">
      <c r="M1923" s="78"/>
    </row>
    <row r="1924" ht="15.75">
      <c r="M1924" s="78"/>
    </row>
    <row r="1925" ht="15.75">
      <c r="M1925" s="78"/>
    </row>
    <row r="1926" ht="15.75">
      <c r="M1926" s="78"/>
    </row>
    <row r="1927" ht="15.75">
      <c r="M1927" s="78"/>
    </row>
    <row r="1928" ht="15.75">
      <c r="M1928" s="78"/>
    </row>
    <row r="1929" ht="15.75">
      <c r="M1929" s="78"/>
    </row>
    <row r="1930" ht="15.75">
      <c r="M1930" s="78"/>
    </row>
    <row r="1931" ht="15.75">
      <c r="M1931" s="78"/>
    </row>
    <row r="1932" ht="15.75">
      <c r="M1932" s="78"/>
    </row>
    <row r="1933" ht="15.75">
      <c r="M1933" s="78"/>
    </row>
    <row r="1934" ht="15.75">
      <c r="M1934" s="78"/>
    </row>
    <row r="1935" ht="15.75">
      <c r="M1935" s="78"/>
    </row>
    <row r="1936" ht="15.75">
      <c r="M1936" s="78"/>
    </row>
    <row r="1937" ht="15.75">
      <c r="M1937" s="78"/>
    </row>
    <row r="1938" ht="15.75">
      <c r="M1938" s="78"/>
    </row>
    <row r="1939" ht="15.75">
      <c r="M1939" s="78"/>
    </row>
    <row r="1940" ht="15.75">
      <c r="M1940" s="78"/>
    </row>
    <row r="1941" ht="15.75">
      <c r="M1941" s="78"/>
    </row>
    <row r="1942" ht="15.75">
      <c r="M1942" s="78"/>
    </row>
    <row r="1943" ht="15.75">
      <c r="M1943" s="78"/>
    </row>
    <row r="1944" ht="15.75">
      <c r="M1944" s="78"/>
    </row>
    <row r="1945" ht="15.75">
      <c r="M1945" s="78"/>
    </row>
    <row r="1946" ht="15.75">
      <c r="M1946" s="78"/>
    </row>
    <row r="1947" ht="15.75">
      <c r="M1947" s="78"/>
    </row>
    <row r="1948" ht="15.75">
      <c r="M1948" s="78"/>
    </row>
    <row r="1949" ht="15.75">
      <c r="M1949" s="78"/>
    </row>
    <row r="1950" ht="15.75">
      <c r="M1950" s="78"/>
    </row>
    <row r="1951" ht="15.75">
      <c r="M1951" s="78"/>
    </row>
    <row r="1952" ht="15.75">
      <c r="M1952" s="78"/>
    </row>
    <row r="1953" ht="15.75">
      <c r="M1953" s="78"/>
    </row>
    <row r="1954" ht="15.75">
      <c r="M1954" s="78"/>
    </row>
    <row r="1955" ht="15.75">
      <c r="M1955" s="78"/>
    </row>
    <row r="1956" ht="15.75">
      <c r="M1956" s="78"/>
    </row>
    <row r="1957" ht="15.75">
      <c r="M1957" s="78"/>
    </row>
    <row r="1958" ht="15.75">
      <c r="M1958" s="78"/>
    </row>
    <row r="1959" ht="15.75">
      <c r="M1959" s="78"/>
    </row>
    <row r="1960" ht="15.75">
      <c r="M1960" s="78"/>
    </row>
    <row r="1961" ht="15.75">
      <c r="M1961" s="78"/>
    </row>
    <row r="1962" ht="15.75">
      <c r="M1962" s="78"/>
    </row>
    <row r="1963" ht="15.75">
      <c r="M1963" s="78"/>
    </row>
    <row r="1964" ht="15.75">
      <c r="M1964" s="78"/>
    </row>
    <row r="1965" ht="15.75">
      <c r="M1965" s="78"/>
    </row>
    <row r="1966" ht="15.75">
      <c r="M1966" s="78"/>
    </row>
    <row r="1967" ht="15.75">
      <c r="M1967" s="78"/>
    </row>
    <row r="1968" ht="15.75">
      <c r="M1968" s="78"/>
    </row>
    <row r="1969" ht="15.75">
      <c r="M1969" s="78"/>
    </row>
    <row r="1970" ht="15.75">
      <c r="M1970" s="78"/>
    </row>
    <row r="1971" ht="15.75">
      <c r="M1971" s="78"/>
    </row>
    <row r="1972" ht="15.75">
      <c r="M1972" s="78"/>
    </row>
    <row r="1973" ht="15.75">
      <c r="M1973" s="78"/>
    </row>
    <row r="1974" ht="15.75">
      <c r="M1974" s="78"/>
    </row>
    <row r="1975" ht="15.75">
      <c r="M1975" s="78"/>
    </row>
    <row r="1976" ht="15.75">
      <c r="M1976" s="78"/>
    </row>
    <row r="1977" ht="15.75">
      <c r="M1977" s="78"/>
    </row>
    <row r="1978" ht="15.75">
      <c r="M1978" s="78"/>
    </row>
    <row r="1979" ht="15.75">
      <c r="M1979" s="78"/>
    </row>
    <row r="1980" ht="15.75">
      <c r="M1980" s="78"/>
    </row>
    <row r="1981" ht="15.75">
      <c r="M1981" s="78"/>
    </row>
    <row r="1982" ht="15.75">
      <c r="M1982" s="78"/>
    </row>
    <row r="1983" ht="15.75">
      <c r="M1983" s="78"/>
    </row>
    <row r="1984" ht="15.75">
      <c r="M1984" s="78"/>
    </row>
    <row r="1985" ht="15.75">
      <c r="M1985" s="78"/>
    </row>
    <row r="1986" ht="15.75">
      <c r="M1986" s="78"/>
    </row>
    <row r="1987" ht="15.75">
      <c r="M1987" s="78"/>
    </row>
    <row r="1988" ht="15.75">
      <c r="M1988" s="78"/>
    </row>
    <row r="1989" ht="15.75">
      <c r="M1989" s="78"/>
    </row>
    <row r="1990" ht="15.75">
      <c r="M1990" s="78"/>
    </row>
    <row r="1991" ht="15.75">
      <c r="M1991" s="78"/>
    </row>
    <row r="1992" ht="15.75">
      <c r="M1992" s="78"/>
    </row>
    <row r="1993" ht="15.75">
      <c r="M1993" s="78"/>
    </row>
    <row r="1994" ht="15.75">
      <c r="M1994" s="78"/>
    </row>
    <row r="1995" ht="15.75">
      <c r="M1995" s="78"/>
    </row>
    <row r="1996" ht="15.75">
      <c r="M1996" s="78"/>
    </row>
    <row r="1997" ht="15.75">
      <c r="M1997" s="78"/>
    </row>
    <row r="1998" ht="15.75">
      <c r="M1998" s="78"/>
    </row>
    <row r="1999" ht="15.75">
      <c r="M1999" s="78"/>
    </row>
    <row r="2000" ht="15.75">
      <c r="M2000" s="78"/>
    </row>
    <row r="2001" ht="15.75">
      <c r="M2001" s="78"/>
    </row>
    <row r="2002" ht="15.75">
      <c r="M2002" s="78"/>
    </row>
    <row r="2003" ht="15.75">
      <c r="M2003" s="78"/>
    </row>
    <row r="2004" ht="15.75">
      <c r="M2004" s="78"/>
    </row>
    <row r="2005" ht="15.75">
      <c r="M2005" s="78"/>
    </row>
    <row r="2006" ht="15.75">
      <c r="M2006" s="78"/>
    </row>
    <row r="2007" ht="15.75">
      <c r="M2007" s="78"/>
    </row>
    <row r="2008" ht="15.75">
      <c r="M2008" s="78"/>
    </row>
    <row r="2009" ht="15.75">
      <c r="M2009" s="78"/>
    </row>
    <row r="2010" ht="15.75">
      <c r="M2010" s="78"/>
    </row>
    <row r="2011" ht="15.75">
      <c r="M2011" s="78"/>
    </row>
    <row r="2012" ht="15.75">
      <c r="M2012" s="78"/>
    </row>
    <row r="2013" ht="15.75">
      <c r="M2013" s="78"/>
    </row>
    <row r="2014" ht="15.75">
      <c r="M2014" s="78"/>
    </row>
    <row r="2015" ht="15.75">
      <c r="M2015" s="78"/>
    </row>
    <row r="2016" ht="15.75">
      <c r="M2016" s="78"/>
    </row>
    <row r="2017" ht="15.75">
      <c r="M2017" s="78"/>
    </row>
    <row r="2018" ht="15.75">
      <c r="M2018" s="78"/>
    </row>
    <row r="2019" ht="15.75">
      <c r="M2019" s="78"/>
    </row>
    <row r="2020" ht="15.75">
      <c r="M2020" s="78"/>
    </row>
    <row r="2021" ht="15.75">
      <c r="M2021" s="78"/>
    </row>
    <row r="2022" ht="15.75">
      <c r="M2022" s="78"/>
    </row>
    <row r="2023" ht="15.75">
      <c r="M2023" s="78"/>
    </row>
    <row r="2024" ht="15.75">
      <c r="M2024" s="78"/>
    </row>
    <row r="2025" ht="15.75">
      <c r="M2025" s="78"/>
    </row>
    <row r="2026" ht="15.75">
      <c r="M2026" s="78"/>
    </row>
    <row r="2027" ht="15.75">
      <c r="M2027" s="78"/>
    </row>
    <row r="2028" ht="15.75">
      <c r="M2028" s="78"/>
    </row>
    <row r="2029" ht="15.75">
      <c r="M2029" s="78"/>
    </row>
    <row r="2030" ht="15.75">
      <c r="M2030" s="78"/>
    </row>
    <row r="2031" ht="15.75">
      <c r="M2031" s="78"/>
    </row>
    <row r="2032" ht="15.75">
      <c r="M2032" s="78"/>
    </row>
    <row r="2033" ht="15.75">
      <c r="M2033" s="78"/>
    </row>
    <row r="2034" ht="15.75">
      <c r="M2034" s="78"/>
    </row>
    <row r="2035" ht="15.75">
      <c r="M2035" s="78"/>
    </row>
    <row r="2036" ht="15.75">
      <c r="M2036" s="78"/>
    </row>
    <row r="2037" ht="15.75">
      <c r="M2037" s="78"/>
    </row>
    <row r="2038" ht="15.75">
      <c r="M2038" s="78"/>
    </row>
    <row r="2039" ht="15.75">
      <c r="M2039" s="78"/>
    </row>
    <row r="2040" ht="15.75">
      <c r="M2040" s="78"/>
    </row>
    <row r="2041" ht="15.75">
      <c r="M2041" s="78"/>
    </row>
    <row r="2042" ht="15.75">
      <c r="M2042" s="78"/>
    </row>
    <row r="2043" ht="15.75">
      <c r="M2043" s="78"/>
    </row>
    <row r="2044" ht="15.75">
      <c r="M2044" s="78"/>
    </row>
    <row r="2045" ht="15.75">
      <c r="M2045" s="78"/>
    </row>
    <row r="2046" ht="15.75">
      <c r="M2046" s="78"/>
    </row>
    <row r="2047" ht="15.75">
      <c r="M2047" s="78"/>
    </row>
    <row r="2048" ht="15.75">
      <c r="M2048" s="78"/>
    </row>
    <row r="2049" ht="15.75">
      <c r="M2049" s="78"/>
    </row>
    <row r="2050" ht="15.75">
      <c r="M2050" s="78"/>
    </row>
    <row r="2051" ht="15.75">
      <c r="M2051" s="78"/>
    </row>
    <row r="2052" ht="15.75">
      <c r="M2052" s="78"/>
    </row>
    <row r="2053" ht="15.75">
      <c r="M2053" s="78"/>
    </row>
    <row r="2054" ht="15.75">
      <c r="M2054" s="78"/>
    </row>
    <row r="2055" ht="15.75">
      <c r="M2055" s="78"/>
    </row>
    <row r="2056" ht="15.75">
      <c r="M2056" s="78"/>
    </row>
    <row r="2057" ht="15.75">
      <c r="M2057" s="78"/>
    </row>
    <row r="2058" ht="15.75">
      <c r="M2058" s="78"/>
    </row>
    <row r="2059" ht="15.75">
      <c r="M2059" s="78"/>
    </row>
    <row r="2060" ht="15.75">
      <c r="M2060" s="78"/>
    </row>
    <row r="2061" ht="15.75">
      <c r="M2061" s="78"/>
    </row>
    <row r="2062" ht="15.75">
      <c r="M2062" s="78"/>
    </row>
    <row r="2063" ht="15.75">
      <c r="M2063" s="78"/>
    </row>
    <row r="2064" ht="15.75">
      <c r="M2064" s="78"/>
    </row>
    <row r="2065" ht="15.75">
      <c r="M2065" s="78"/>
    </row>
    <row r="2066" ht="15.75">
      <c r="M2066" s="78"/>
    </row>
    <row r="2067" ht="15.75">
      <c r="M2067" s="78"/>
    </row>
    <row r="2068" ht="15.75">
      <c r="M2068" s="78"/>
    </row>
    <row r="2069" ht="15.75">
      <c r="M2069" s="78"/>
    </row>
    <row r="2070" ht="15.75">
      <c r="M2070" s="78"/>
    </row>
    <row r="2071" ht="15.75">
      <c r="M2071" s="78"/>
    </row>
    <row r="2072" ht="15.75">
      <c r="M2072" s="78"/>
    </row>
    <row r="2073" ht="15.75">
      <c r="M2073" s="78"/>
    </row>
    <row r="2074" ht="15.75">
      <c r="M2074" s="78"/>
    </row>
    <row r="2075" ht="15.75">
      <c r="M2075" s="78"/>
    </row>
    <row r="2076" ht="15.75">
      <c r="M2076" s="78"/>
    </row>
    <row r="2077" ht="15.75">
      <c r="M2077" s="78"/>
    </row>
    <row r="2078" ht="15.75">
      <c r="M2078" s="78"/>
    </row>
    <row r="2079" ht="15.75">
      <c r="M2079" s="78"/>
    </row>
    <row r="2080" ht="15.75">
      <c r="M2080" s="78"/>
    </row>
    <row r="2081" ht="15.75">
      <c r="M2081" s="78"/>
    </row>
    <row r="2082" ht="15.75">
      <c r="M2082" s="78"/>
    </row>
    <row r="2083" ht="15.75">
      <c r="M2083" s="78"/>
    </row>
    <row r="2084" ht="15.75">
      <c r="M2084" s="78"/>
    </row>
    <row r="2085" ht="15.75">
      <c r="M2085" s="78"/>
    </row>
    <row r="2086" ht="15.75">
      <c r="M2086" s="78"/>
    </row>
    <row r="2087" ht="15.75">
      <c r="M2087" s="78"/>
    </row>
    <row r="2088" ht="15.75">
      <c r="M2088" s="78"/>
    </row>
    <row r="2089" ht="15.75">
      <c r="M2089" s="78"/>
    </row>
    <row r="2090" ht="15.75">
      <c r="M2090" s="78"/>
    </row>
    <row r="2091" ht="15.75">
      <c r="M2091" s="78"/>
    </row>
    <row r="2092" ht="15.75">
      <c r="M2092" s="78"/>
    </row>
    <row r="2093" ht="15.75">
      <c r="M2093" s="78"/>
    </row>
    <row r="2094" ht="15.75">
      <c r="M2094" s="78"/>
    </row>
    <row r="2095" ht="15.75">
      <c r="M2095" s="78"/>
    </row>
    <row r="2096" ht="15.75">
      <c r="M2096" s="78"/>
    </row>
    <row r="2097" ht="15.75">
      <c r="M2097" s="78"/>
    </row>
    <row r="2098" ht="15.75">
      <c r="M2098" s="78"/>
    </row>
    <row r="2099" ht="15.75">
      <c r="M2099" s="78"/>
    </row>
    <row r="2100" ht="15.75">
      <c r="M2100" s="78"/>
    </row>
    <row r="2101" ht="15.75">
      <c r="M2101" s="78"/>
    </row>
    <row r="2102" ht="15.75">
      <c r="M2102" s="78"/>
    </row>
    <row r="2103" ht="15.75">
      <c r="M2103" s="78"/>
    </row>
    <row r="2104" ht="15.75">
      <c r="M2104" s="78"/>
    </row>
    <row r="2105" ht="15.75">
      <c r="M2105" s="78"/>
    </row>
    <row r="2106" ht="15.75">
      <c r="M2106" s="78"/>
    </row>
    <row r="2107" ht="15.75">
      <c r="M2107" s="78"/>
    </row>
    <row r="2108" ht="15.75">
      <c r="M2108" s="78"/>
    </row>
    <row r="2109" ht="15.75">
      <c r="M2109" s="78"/>
    </row>
    <row r="2110" ht="15.75">
      <c r="M2110" s="78"/>
    </row>
    <row r="2111" ht="15.75">
      <c r="M2111" s="78"/>
    </row>
    <row r="2112" ht="15.75">
      <c r="M2112" s="78"/>
    </row>
    <row r="2113" ht="15.75">
      <c r="M2113" s="78"/>
    </row>
    <row r="2114" ht="15.75">
      <c r="M2114" s="78"/>
    </row>
    <row r="2115" ht="15.75">
      <c r="M2115" s="78"/>
    </row>
    <row r="2116" ht="15.75">
      <c r="M2116" s="78"/>
    </row>
    <row r="2117" ht="15.75">
      <c r="M2117" s="78"/>
    </row>
    <row r="2118" ht="15.75">
      <c r="M2118" s="78"/>
    </row>
    <row r="2119" ht="15.75">
      <c r="M2119" s="78"/>
    </row>
    <row r="2120" ht="15.75">
      <c r="M2120" s="78"/>
    </row>
    <row r="2121" ht="15.75">
      <c r="M2121" s="78"/>
    </row>
    <row r="2122" ht="15.75">
      <c r="M2122" s="78"/>
    </row>
    <row r="2123" ht="15.75">
      <c r="M2123" s="78"/>
    </row>
    <row r="2124" ht="15.75">
      <c r="M2124" s="78"/>
    </row>
    <row r="2125" ht="15.75">
      <c r="M2125" s="78"/>
    </row>
    <row r="2126" ht="15.75">
      <c r="M2126" s="78"/>
    </row>
    <row r="2127" ht="15.75">
      <c r="M2127" s="78"/>
    </row>
    <row r="2128" ht="15.75">
      <c r="M2128" s="78"/>
    </row>
    <row r="2129" ht="15.75">
      <c r="M2129" s="78"/>
    </row>
    <row r="2130" ht="15.75">
      <c r="M2130" s="78"/>
    </row>
    <row r="2131" ht="15.75">
      <c r="M2131" s="78"/>
    </row>
    <row r="2132" ht="15.75">
      <c r="M2132" s="78"/>
    </row>
    <row r="2133" ht="15.75">
      <c r="M2133" s="78"/>
    </row>
    <row r="2134" ht="15.75">
      <c r="M2134" s="78"/>
    </row>
    <row r="2135" ht="15.75">
      <c r="M2135" s="78"/>
    </row>
    <row r="2136" ht="15.75">
      <c r="M2136" s="78"/>
    </row>
    <row r="2137" ht="15.75">
      <c r="M2137" s="78"/>
    </row>
    <row r="2138" ht="15.75">
      <c r="M2138" s="78"/>
    </row>
    <row r="2139" ht="15.75">
      <c r="M2139" s="78"/>
    </row>
    <row r="2140" ht="15.75">
      <c r="M2140" s="78"/>
    </row>
    <row r="2141" ht="15.75">
      <c r="M2141" s="78"/>
    </row>
    <row r="2142" ht="15.75">
      <c r="M2142" s="78"/>
    </row>
    <row r="2143" ht="15.75">
      <c r="M2143" s="78"/>
    </row>
    <row r="2144" ht="15.75">
      <c r="M2144" s="78"/>
    </row>
    <row r="2145" ht="15.75">
      <c r="M2145" s="78"/>
    </row>
    <row r="2146" ht="15.75">
      <c r="M2146" s="78"/>
    </row>
    <row r="2147" ht="15.75">
      <c r="M2147" s="78"/>
    </row>
    <row r="2148" ht="15.75">
      <c r="M2148" s="78"/>
    </row>
    <row r="2149" ht="15.75">
      <c r="M2149" s="78"/>
    </row>
    <row r="2150" ht="15.75">
      <c r="M2150" s="78"/>
    </row>
    <row r="2151" ht="15.75">
      <c r="M2151" s="78"/>
    </row>
    <row r="2152" ht="15.75">
      <c r="M2152" s="78"/>
    </row>
    <row r="2153" ht="15.75">
      <c r="M2153" s="78"/>
    </row>
    <row r="2154" ht="15.75">
      <c r="M2154" s="78"/>
    </row>
    <row r="2155" ht="15.75">
      <c r="M2155" s="78"/>
    </row>
    <row r="2156" ht="15.75">
      <c r="M2156" s="78"/>
    </row>
    <row r="2157" ht="15.75">
      <c r="M2157" s="78"/>
    </row>
    <row r="2158" ht="15.75">
      <c r="M2158" s="78"/>
    </row>
    <row r="2159" ht="15.75">
      <c r="M2159" s="78"/>
    </row>
    <row r="2160" ht="15.75">
      <c r="M2160" s="78"/>
    </row>
    <row r="2161" ht="15.75">
      <c r="M2161" s="78"/>
    </row>
    <row r="2162" ht="15.75">
      <c r="M2162" s="78"/>
    </row>
    <row r="2163" ht="15.75">
      <c r="M2163" s="78"/>
    </row>
    <row r="2164" ht="15.75">
      <c r="M2164" s="78"/>
    </row>
    <row r="2165" ht="15.75">
      <c r="M2165" s="78"/>
    </row>
    <row r="2166" ht="15.75">
      <c r="M2166" s="78"/>
    </row>
    <row r="2167" ht="15.75">
      <c r="M2167" s="78"/>
    </row>
    <row r="2168" ht="15.75">
      <c r="M2168" s="78"/>
    </row>
    <row r="2169" ht="15.75">
      <c r="M2169" s="78"/>
    </row>
    <row r="2170" ht="15.75">
      <c r="M2170" s="78"/>
    </row>
    <row r="2171" ht="15.75">
      <c r="M2171" s="78"/>
    </row>
    <row r="2172" ht="15.75">
      <c r="M2172" s="78"/>
    </row>
    <row r="2173" ht="15.75">
      <c r="M2173" s="78"/>
    </row>
    <row r="2174" ht="15.75">
      <c r="M2174" s="78"/>
    </row>
    <row r="2175" ht="15.75">
      <c r="M2175" s="78"/>
    </row>
    <row r="2176" ht="15.75">
      <c r="M2176" s="78"/>
    </row>
    <row r="2177" ht="15.75">
      <c r="M2177" s="78"/>
    </row>
    <row r="2178" ht="15.75">
      <c r="M2178" s="78"/>
    </row>
    <row r="2179" ht="15.75">
      <c r="M2179" s="78"/>
    </row>
    <row r="2180" ht="15.75">
      <c r="M2180" s="78"/>
    </row>
    <row r="2181" ht="15.75">
      <c r="M2181" s="78"/>
    </row>
    <row r="2182" ht="15.75">
      <c r="M2182" s="78"/>
    </row>
    <row r="2183" ht="15.75">
      <c r="M2183" s="78"/>
    </row>
    <row r="2184" ht="15.75">
      <c r="M2184" s="78"/>
    </row>
    <row r="2185" ht="15.75">
      <c r="M2185" s="78"/>
    </row>
    <row r="2186" ht="15.75">
      <c r="M2186" s="78"/>
    </row>
    <row r="2187" ht="15.75">
      <c r="M2187" s="78"/>
    </row>
    <row r="2188" ht="15.75">
      <c r="M2188" s="78"/>
    </row>
    <row r="2189" ht="15.75">
      <c r="M2189" s="78"/>
    </row>
    <row r="2190" ht="15.75">
      <c r="M2190" s="78"/>
    </row>
    <row r="2191" ht="15.75">
      <c r="M2191" s="78"/>
    </row>
    <row r="2192" ht="15.75">
      <c r="M2192" s="78"/>
    </row>
    <row r="2193" ht="15.75">
      <c r="M2193" s="78"/>
    </row>
    <row r="2194" ht="15.75">
      <c r="M2194" s="78"/>
    </row>
    <row r="2195" ht="15.75">
      <c r="M2195" s="78"/>
    </row>
    <row r="2196" ht="15.75">
      <c r="M2196" s="78"/>
    </row>
    <row r="2197" ht="15.75">
      <c r="M2197" s="78"/>
    </row>
    <row r="2198" ht="15.75">
      <c r="M2198" s="78"/>
    </row>
    <row r="2199" ht="15.75">
      <c r="M2199" s="78"/>
    </row>
    <row r="2200" ht="15.75">
      <c r="M2200" s="78"/>
    </row>
    <row r="2201" ht="15.75">
      <c r="M2201" s="78"/>
    </row>
    <row r="2202" ht="15.75">
      <c r="M2202" s="78"/>
    </row>
    <row r="2203" ht="15.75">
      <c r="M2203" s="78"/>
    </row>
    <row r="2204" ht="15.75">
      <c r="M2204" s="78"/>
    </row>
    <row r="2205" ht="15.75">
      <c r="M2205" s="78"/>
    </row>
    <row r="2206" ht="15.75">
      <c r="M2206" s="78"/>
    </row>
    <row r="2207" ht="15.75">
      <c r="M2207" s="78"/>
    </row>
    <row r="2208" ht="15.75">
      <c r="M2208" s="78"/>
    </row>
    <row r="2209" ht="15.75">
      <c r="M2209" s="78"/>
    </row>
    <row r="2210" ht="15.75">
      <c r="M2210" s="78"/>
    </row>
    <row r="2211" ht="15.75">
      <c r="M2211" s="78"/>
    </row>
    <row r="2212" ht="15.75">
      <c r="M2212" s="78"/>
    </row>
    <row r="2213" ht="15.75">
      <c r="M2213" s="78"/>
    </row>
    <row r="2214" ht="15.75">
      <c r="M2214" s="78"/>
    </row>
    <row r="2215" ht="15.75">
      <c r="M2215" s="78"/>
    </row>
    <row r="2216" ht="15.75">
      <c r="M2216" s="78"/>
    </row>
    <row r="2217" ht="15.75">
      <c r="M2217" s="78"/>
    </row>
    <row r="2218" ht="15.75">
      <c r="M2218" s="78"/>
    </row>
    <row r="2219" ht="15.75">
      <c r="M2219" s="78"/>
    </row>
    <row r="2220" ht="15.75">
      <c r="M2220" s="78"/>
    </row>
    <row r="2221" ht="15.75">
      <c r="M2221" s="78"/>
    </row>
    <row r="2222" ht="15.75">
      <c r="M2222" s="78"/>
    </row>
    <row r="2223" ht="15.75">
      <c r="M2223" s="78"/>
    </row>
    <row r="2224" ht="15.75">
      <c r="M2224" s="78"/>
    </row>
    <row r="2225" ht="15.75">
      <c r="M2225" s="78"/>
    </row>
    <row r="2226" ht="15.75">
      <c r="M2226" s="78"/>
    </row>
    <row r="2227" ht="15.75">
      <c r="M2227" s="78"/>
    </row>
    <row r="2228" ht="15.75">
      <c r="M2228" s="78"/>
    </row>
    <row r="2229" ht="15.75">
      <c r="M2229" s="78"/>
    </row>
    <row r="2230" ht="15.75">
      <c r="M2230" s="78"/>
    </row>
    <row r="2231" ht="15.75">
      <c r="M2231" s="78"/>
    </row>
    <row r="2232" ht="15.75">
      <c r="M2232" s="78"/>
    </row>
    <row r="2233" ht="15.75">
      <c r="M2233" s="78"/>
    </row>
    <row r="2234" ht="15.75">
      <c r="M2234" s="78"/>
    </row>
    <row r="2235" ht="15.75">
      <c r="M2235" s="78"/>
    </row>
    <row r="2236" ht="15.75">
      <c r="M2236" s="78"/>
    </row>
    <row r="2237" ht="15.75">
      <c r="M2237" s="78"/>
    </row>
    <row r="2238" ht="15.75">
      <c r="M2238" s="78"/>
    </row>
    <row r="2239" ht="15.75">
      <c r="M2239" s="78"/>
    </row>
    <row r="2240" ht="15.75">
      <c r="M2240" s="78"/>
    </row>
    <row r="2241" ht="15.75">
      <c r="M2241" s="78"/>
    </row>
    <row r="2242" ht="15.75">
      <c r="M2242" s="78"/>
    </row>
    <row r="2243" ht="15.75">
      <c r="M2243" s="78"/>
    </row>
    <row r="2244" ht="15.75">
      <c r="M2244" s="78"/>
    </row>
    <row r="2245" ht="15.75">
      <c r="M2245" s="78"/>
    </row>
    <row r="2246" ht="15.75">
      <c r="M2246" s="78"/>
    </row>
    <row r="2247" ht="15.75">
      <c r="M2247" s="78"/>
    </row>
    <row r="2248" ht="15.75">
      <c r="M2248" s="78"/>
    </row>
    <row r="2249" ht="15.75">
      <c r="M2249" s="78"/>
    </row>
    <row r="2250" ht="15.75">
      <c r="M2250" s="78"/>
    </row>
    <row r="2251" ht="15.75">
      <c r="M2251" s="78"/>
    </row>
    <row r="2252" ht="15.75">
      <c r="M2252" s="78"/>
    </row>
    <row r="2253" ht="15.75">
      <c r="M2253" s="78"/>
    </row>
    <row r="2254" ht="15.75">
      <c r="M2254" s="78"/>
    </row>
    <row r="2255" ht="15.75">
      <c r="M2255" s="78"/>
    </row>
    <row r="2256" ht="15.75">
      <c r="M2256" s="78"/>
    </row>
    <row r="2257" ht="15.75">
      <c r="M2257" s="78"/>
    </row>
    <row r="2258" ht="15.75">
      <c r="M2258" s="78"/>
    </row>
    <row r="2259" ht="15.75">
      <c r="M2259" s="78"/>
    </row>
    <row r="2260" ht="15.75">
      <c r="M2260" s="78"/>
    </row>
    <row r="2261" ht="15.75">
      <c r="M2261" s="78"/>
    </row>
    <row r="2262" ht="15.75">
      <c r="M2262" s="78"/>
    </row>
    <row r="2263" ht="15.75">
      <c r="M2263" s="78"/>
    </row>
    <row r="2264" ht="15.75">
      <c r="M2264" s="78"/>
    </row>
    <row r="2265" ht="15.75">
      <c r="M2265" s="78"/>
    </row>
    <row r="2266" ht="15.75">
      <c r="M2266" s="78"/>
    </row>
    <row r="2267" ht="15.75">
      <c r="M2267" s="78"/>
    </row>
    <row r="2268" ht="15.75">
      <c r="M2268" s="78"/>
    </row>
    <row r="2269" ht="15.75">
      <c r="M2269" s="78"/>
    </row>
    <row r="2270" ht="15.75">
      <c r="M2270" s="78"/>
    </row>
    <row r="2271" ht="15.75">
      <c r="M2271" s="78"/>
    </row>
    <row r="2272" ht="15.75">
      <c r="M2272" s="78"/>
    </row>
    <row r="2273" ht="15.75">
      <c r="M2273" s="78"/>
    </row>
    <row r="2274" ht="15.75">
      <c r="M2274" s="78"/>
    </row>
    <row r="2275" ht="15.75">
      <c r="M2275" s="78"/>
    </row>
    <row r="2276" ht="15.75">
      <c r="M2276" s="78"/>
    </row>
    <row r="2277" ht="15.75">
      <c r="M2277" s="78"/>
    </row>
    <row r="2278" ht="15.75">
      <c r="M2278" s="78"/>
    </row>
    <row r="2279" ht="15.75">
      <c r="M2279" s="78"/>
    </row>
    <row r="2280" ht="15.75">
      <c r="M2280" s="78"/>
    </row>
    <row r="2281" ht="15.75">
      <c r="M2281" s="78"/>
    </row>
    <row r="2282" ht="15.75">
      <c r="M2282" s="78"/>
    </row>
    <row r="2283" ht="15.75">
      <c r="M2283" s="78"/>
    </row>
    <row r="2284" ht="15.75">
      <c r="M2284" s="78"/>
    </row>
    <row r="2285" ht="15.75">
      <c r="M2285" s="78"/>
    </row>
    <row r="2286" ht="15.75">
      <c r="M2286" s="78"/>
    </row>
    <row r="2287" ht="15.75">
      <c r="M2287" s="78"/>
    </row>
    <row r="2288" ht="15.75">
      <c r="M2288" s="78"/>
    </row>
    <row r="2289" ht="15.75">
      <c r="M2289" s="78"/>
    </row>
    <row r="2290" ht="15.75">
      <c r="M2290" s="78"/>
    </row>
    <row r="2291" ht="15.75">
      <c r="M2291" s="78"/>
    </row>
    <row r="2292" ht="15.75">
      <c r="M2292" s="78"/>
    </row>
    <row r="2293" ht="15.75">
      <c r="M2293" s="78"/>
    </row>
    <row r="2294" ht="15.75">
      <c r="M2294" s="78"/>
    </row>
    <row r="2295" ht="15.75">
      <c r="M2295" s="78"/>
    </row>
    <row r="2296" ht="15.75">
      <c r="M2296" s="78"/>
    </row>
    <row r="2297" ht="15.75">
      <c r="M2297" s="78"/>
    </row>
    <row r="2298" ht="15.75">
      <c r="M2298" s="78"/>
    </row>
    <row r="2299" ht="15.75">
      <c r="M2299" s="78"/>
    </row>
    <row r="2300" ht="15.75">
      <c r="M2300" s="78"/>
    </row>
    <row r="2301" ht="15.75">
      <c r="M2301" s="78"/>
    </row>
    <row r="2302" ht="15.75">
      <c r="M2302" s="78"/>
    </row>
    <row r="2303" ht="15.75">
      <c r="M2303" s="78"/>
    </row>
    <row r="2304" ht="15.75">
      <c r="M2304" s="78"/>
    </row>
    <row r="2305" ht="15.75">
      <c r="M2305" s="78"/>
    </row>
    <row r="2306" ht="15.75">
      <c r="M2306" s="78"/>
    </row>
    <row r="2307" ht="15.75">
      <c r="M2307" s="78"/>
    </row>
    <row r="2308" ht="15.75">
      <c r="M2308" s="78"/>
    </row>
    <row r="2309" ht="15.75">
      <c r="M2309" s="78"/>
    </row>
    <row r="2310" ht="15.75">
      <c r="M2310" s="78"/>
    </row>
    <row r="2311" ht="15.75">
      <c r="M2311" s="78"/>
    </row>
    <row r="2312" ht="15.75">
      <c r="M2312" s="78"/>
    </row>
    <row r="2313" ht="15.75">
      <c r="M2313" s="78"/>
    </row>
    <row r="2314" ht="15.75">
      <c r="M2314" s="78"/>
    </row>
    <row r="2315" ht="15.75">
      <c r="M2315" s="78"/>
    </row>
    <row r="2316" ht="15.75">
      <c r="M2316" s="78"/>
    </row>
    <row r="2317" ht="15.75">
      <c r="M2317" s="78"/>
    </row>
    <row r="2318" ht="15.75">
      <c r="M2318" s="78"/>
    </row>
    <row r="2319" ht="15.75">
      <c r="M2319" s="78"/>
    </row>
    <row r="2320" ht="15.75">
      <c r="M2320" s="78"/>
    </row>
    <row r="2321" ht="15.75">
      <c r="M2321" s="78"/>
    </row>
    <row r="2322" ht="15.75">
      <c r="M2322" s="78"/>
    </row>
    <row r="2323" ht="15.75">
      <c r="M2323" s="78"/>
    </row>
    <row r="2324" ht="15.75">
      <c r="M2324" s="78"/>
    </row>
    <row r="2325" ht="15.75">
      <c r="M2325" s="78"/>
    </row>
    <row r="2326" ht="15.75">
      <c r="M2326" s="78"/>
    </row>
    <row r="2327" ht="15.75">
      <c r="M2327" s="78"/>
    </row>
    <row r="2328" ht="15.75">
      <c r="M2328" s="78"/>
    </row>
    <row r="2329" ht="15.75">
      <c r="M2329" s="78"/>
    </row>
    <row r="2330" ht="15.75">
      <c r="M2330" s="78"/>
    </row>
    <row r="2331" ht="15.75">
      <c r="M2331" s="78"/>
    </row>
    <row r="2332" ht="15.75">
      <c r="M2332" s="78"/>
    </row>
    <row r="2333" ht="15.75">
      <c r="M2333" s="78"/>
    </row>
    <row r="2334" ht="15.75">
      <c r="M2334" s="78"/>
    </row>
    <row r="2335" ht="15.75">
      <c r="M2335" s="78"/>
    </row>
    <row r="2336" ht="15.75">
      <c r="M2336" s="78"/>
    </row>
    <row r="2337" ht="15.75">
      <c r="M2337" s="78"/>
    </row>
    <row r="2338" ht="15.75">
      <c r="M2338" s="78"/>
    </row>
    <row r="2339" ht="15.75">
      <c r="M2339" s="78"/>
    </row>
    <row r="2340" ht="15.75">
      <c r="M2340" s="78"/>
    </row>
    <row r="2341" ht="15.75">
      <c r="M2341" s="78"/>
    </row>
    <row r="2342" ht="15.75">
      <c r="M2342" s="78"/>
    </row>
    <row r="2343" ht="15.75">
      <c r="M2343" s="78"/>
    </row>
    <row r="2344" ht="15.75">
      <c r="M2344" s="78"/>
    </row>
    <row r="2345" ht="15.75">
      <c r="M2345" s="78"/>
    </row>
    <row r="2346" ht="15.75">
      <c r="M2346" s="78"/>
    </row>
    <row r="2347" ht="15.75">
      <c r="M2347" s="78"/>
    </row>
    <row r="2348" ht="15.75">
      <c r="M2348" s="78"/>
    </row>
    <row r="2349" ht="15.75">
      <c r="M2349" s="78"/>
    </row>
    <row r="2350" ht="15.75">
      <c r="M2350" s="78"/>
    </row>
    <row r="2351" ht="15.75">
      <c r="M2351" s="78"/>
    </row>
    <row r="2352" ht="15.75">
      <c r="M2352" s="78"/>
    </row>
    <row r="2353" ht="15.75">
      <c r="M2353" s="78"/>
    </row>
    <row r="2354" ht="15.75">
      <c r="M2354" s="78"/>
    </row>
    <row r="2355" ht="15.75">
      <c r="M2355" s="78"/>
    </row>
    <row r="2356" ht="15.75">
      <c r="M2356" s="78"/>
    </row>
    <row r="2357" ht="15.75">
      <c r="M2357" s="78"/>
    </row>
    <row r="2358" ht="15.75">
      <c r="M2358" s="78"/>
    </row>
    <row r="2359" ht="15.75">
      <c r="M2359" s="78"/>
    </row>
    <row r="2360" ht="15.75">
      <c r="M2360" s="78"/>
    </row>
    <row r="2361" ht="15.75">
      <c r="M2361" s="78"/>
    </row>
    <row r="2362" ht="15.75">
      <c r="M2362" s="78"/>
    </row>
    <row r="2363" ht="15.75">
      <c r="M2363" s="78"/>
    </row>
    <row r="2364" ht="15.75">
      <c r="M2364" s="78"/>
    </row>
    <row r="2365" ht="15.75">
      <c r="M2365" s="78"/>
    </row>
    <row r="2366" ht="15.75">
      <c r="M2366" s="78"/>
    </row>
    <row r="2367" ht="15.75">
      <c r="M2367" s="78"/>
    </row>
    <row r="2368" ht="15.75">
      <c r="M2368" s="78"/>
    </row>
    <row r="2369" ht="15.75">
      <c r="M2369" s="78"/>
    </row>
    <row r="2370" ht="15.75">
      <c r="M2370" s="78"/>
    </row>
    <row r="2371" ht="15.75">
      <c r="M2371" s="78"/>
    </row>
    <row r="2372" ht="15.75">
      <c r="M2372" s="78"/>
    </row>
    <row r="2373" ht="15.75">
      <c r="M2373" s="78"/>
    </row>
    <row r="2374" ht="15.75">
      <c r="M2374" s="78"/>
    </row>
    <row r="2375" ht="15.75">
      <c r="M2375" s="78"/>
    </row>
    <row r="2376" ht="15.75">
      <c r="M2376" s="78"/>
    </row>
    <row r="2377" ht="15.75">
      <c r="M2377" s="78"/>
    </row>
    <row r="2378" ht="15.75">
      <c r="M2378" s="78"/>
    </row>
    <row r="2379" ht="15.75">
      <c r="M2379" s="78"/>
    </row>
    <row r="2380" ht="15.75">
      <c r="M2380" s="78"/>
    </row>
    <row r="2381" ht="15.75">
      <c r="M2381" s="78"/>
    </row>
    <row r="2382" ht="15.75">
      <c r="M2382" s="78"/>
    </row>
    <row r="2383" ht="15.75">
      <c r="M2383" s="78"/>
    </row>
    <row r="2384" ht="15.75">
      <c r="M2384" s="78"/>
    </row>
    <row r="2385" ht="15.75">
      <c r="M2385" s="78"/>
    </row>
    <row r="2386" ht="15.75">
      <c r="M2386" s="78"/>
    </row>
    <row r="2387" ht="15.75">
      <c r="M2387" s="78"/>
    </row>
    <row r="2388" ht="15.75">
      <c r="M2388" s="78"/>
    </row>
    <row r="2389" ht="15.75">
      <c r="M2389" s="78"/>
    </row>
    <row r="2390" ht="15.75">
      <c r="M2390" s="78"/>
    </row>
    <row r="2391" ht="15.75">
      <c r="M2391" s="78"/>
    </row>
    <row r="2392" ht="15.75">
      <c r="M2392" s="78"/>
    </row>
    <row r="2393" ht="15.75">
      <c r="M2393" s="78"/>
    </row>
    <row r="2394" ht="15.75">
      <c r="M2394" s="78"/>
    </row>
    <row r="2395" ht="15.75">
      <c r="M2395" s="78"/>
    </row>
    <row r="2396" ht="15.75">
      <c r="M2396" s="78"/>
    </row>
    <row r="2397" ht="15.75">
      <c r="M2397" s="78"/>
    </row>
    <row r="2398" ht="15.75">
      <c r="M2398" s="78"/>
    </row>
    <row r="2399" ht="15.75">
      <c r="M2399" s="78"/>
    </row>
    <row r="2400" ht="15.75">
      <c r="M2400" s="78"/>
    </row>
    <row r="2401" ht="15.75">
      <c r="M2401" s="78"/>
    </row>
    <row r="2402" ht="15.75">
      <c r="M2402" s="78"/>
    </row>
    <row r="2403" ht="15.75">
      <c r="M2403" s="78"/>
    </row>
    <row r="2404" ht="15.75">
      <c r="M2404" s="78"/>
    </row>
    <row r="2405" ht="15.75">
      <c r="M2405" s="78"/>
    </row>
    <row r="2406" ht="15.75">
      <c r="M2406" s="78"/>
    </row>
    <row r="2407" ht="15.75">
      <c r="M2407" s="78"/>
    </row>
    <row r="2408" ht="15.75">
      <c r="M2408" s="78"/>
    </row>
    <row r="2409" ht="15.75">
      <c r="M2409" s="78"/>
    </row>
    <row r="2410" ht="15.75">
      <c r="M2410" s="78"/>
    </row>
    <row r="2411" ht="15.75">
      <c r="M2411" s="78"/>
    </row>
    <row r="2412" ht="15.75">
      <c r="M2412" s="78"/>
    </row>
    <row r="2413" ht="15.75">
      <c r="M2413" s="78"/>
    </row>
    <row r="2414" ht="15.75">
      <c r="M2414" s="78"/>
    </row>
    <row r="2415" ht="15.75">
      <c r="M2415" s="78"/>
    </row>
    <row r="2416" ht="15.75">
      <c r="M2416" s="78"/>
    </row>
    <row r="2417" ht="15.75">
      <c r="M2417" s="78"/>
    </row>
    <row r="2418" ht="15.75">
      <c r="M2418" s="78"/>
    </row>
    <row r="2419" ht="15.75">
      <c r="M2419" s="78"/>
    </row>
    <row r="2420" ht="15.75">
      <c r="M2420" s="78"/>
    </row>
    <row r="2421" ht="15.75">
      <c r="M2421" s="78"/>
    </row>
    <row r="2422" ht="15.75">
      <c r="M2422" s="78"/>
    </row>
    <row r="2423" ht="15.75">
      <c r="M2423" s="78"/>
    </row>
    <row r="2424" ht="15.75">
      <c r="M2424" s="78"/>
    </row>
    <row r="2425" ht="15.75">
      <c r="M2425" s="78"/>
    </row>
    <row r="2426" ht="15.75">
      <c r="M2426" s="78"/>
    </row>
    <row r="2427" ht="15.75">
      <c r="M2427" s="78"/>
    </row>
    <row r="2428" ht="15.75">
      <c r="M2428" s="78"/>
    </row>
    <row r="2429" ht="15.75">
      <c r="M2429" s="78"/>
    </row>
    <row r="2430" ht="15.75">
      <c r="M2430" s="78"/>
    </row>
    <row r="2431" ht="15.75">
      <c r="M2431" s="78"/>
    </row>
    <row r="2432" ht="15.75">
      <c r="M2432" s="78"/>
    </row>
    <row r="2433" ht="15.75">
      <c r="M2433" s="78"/>
    </row>
    <row r="2434" ht="15.75">
      <c r="M2434" s="78"/>
    </row>
    <row r="2435" ht="15.75">
      <c r="M2435" s="78"/>
    </row>
    <row r="2436" ht="15.75">
      <c r="M2436" s="78"/>
    </row>
    <row r="2437" ht="15.75">
      <c r="M2437" s="78"/>
    </row>
    <row r="2438" ht="15.75">
      <c r="M2438" s="78"/>
    </row>
    <row r="2439" ht="15.75">
      <c r="M2439" s="78"/>
    </row>
    <row r="2440" ht="15.75">
      <c r="M2440" s="78"/>
    </row>
    <row r="2441" ht="15.75">
      <c r="M2441" s="78"/>
    </row>
    <row r="2442" ht="15.75">
      <c r="M2442" s="78"/>
    </row>
    <row r="2443" ht="15.75">
      <c r="M2443" s="78"/>
    </row>
    <row r="2444" ht="15.75">
      <c r="M2444" s="78"/>
    </row>
    <row r="2445" ht="15.75">
      <c r="M2445" s="78"/>
    </row>
    <row r="2446" ht="15.75">
      <c r="M2446" s="78"/>
    </row>
    <row r="2447" ht="15.75">
      <c r="M2447" s="78"/>
    </row>
    <row r="2448" ht="15.75">
      <c r="M2448" s="78"/>
    </row>
    <row r="2449" ht="15.75">
      <c r="M2449" s="78"/>
    </row>
    <row r="2450" ht="15.75">
      <c r="M2450" s="78"/>
    </row>
    <row r="2451" ht="15.75">
      <c r="M2451" s="78"/>
    </row>
    <row r="2452" ht="15.75">
      <c r="M2452" s="78"/>
    </row>
    <row r="2453" ht="15.75">
      <c r="M2453" s="78"/>
    </row>
    <row r="2454" ht="15.75">
      <c r="M2454" s="78"/>
    </row>
    <row r="2455" ht="15.75">
      <c r="M2455" s="78"/>
    </row>
    <row r="2456" ht="15.75">
      <c r="M2456" s="78"/>
    </row>
    <row r="2457" ht="15.75">
      <c r="M2457" s="78"/>
    </row>
    <row r="2458" ht="15.75">
      <c r="M2458" s="78"/>
    </row>
    <row r="2459" ht="15.75">
      <c r="M2459" s="78"/>
    </row>
    <row r="2460" ht="15.75">
      <c r="M2460" s="78"/>
    </row>
    <row r="2461" ht="15.75">
      <c r="M2461" s="78"/>
    </row>
    <row r="2462" ht="15.75">
      <c r="M2462" s="78"/>
    </row>
    <row r="2463" ht="15.75">
      <c r="M2463" s="78"/>
    </row>
    <row r="2464" ht="15.75">
      <c r="M2464" s="78"/>
    </row>
    <row r="2465" ht="15.75">
      <c r="M2465" s="78"/>
    </row>
    <row r="2466" ht="15.75">
      <c r="M2466" s="78"/>
    </row>
    <row r="2467" ht="15.75">
      <c r="M2467" s="78"/>
    </row>
    <row r="2468" ht="15.75">
      <c r="M2468" s="78"/>
    </row>
    <row r="2469" ht="15.75">
      <c r="M2469" s="78"/>
    </row>
    <row r="2470" ht="15.75">
      <c r="M2470" s="78"/>
    </row>
    <row r="2471" ht="15.75">
      <c r="M2471" s="78"/>
    </row>
    <row r="2472" ht="15.75">
      <c r="M2472" s="78"/>
    </row>
    <row r="2473" ht="15.75">
      <c r="M2473" s="78"/>
    </row>
    <row r="2474" ht="15.75">
      <c r="M2474" s="78"/>
    </row>
    <row r="2475" ht="15.75">
      <c r="M2475" s="78"/>
    </row>
    <row r="2476" ht="15.75">
      <c r="M2476" s="78"/>
    </row>
    <row r="2477" ht="15.75">
      <c r="M2477" s="78"/>
    </row>
    <row r="2478" ht="15.75">
      <c r="M2478" s="78"/>
    </row>
    <row r="2479" ht="15.75">
      <c r="M2479" s="78"/>
    </row>
    <row r="2480" ht="15.75">
      <c r="M2480" s="78"/>
    </row>
    <row r="2481" ht="15.75">
      <c r="M2481" s="78"/>
    </row>
    <row r="2482" ht="15.75">
      <c r="M2482" s="78"/>
    </row>
    <row r="2483" ht="15.75">
      <c r="M2483" s="78"/>
    </row>
    <row r="2484" ht="15.75">
      <c r="M2484" s="78"/>
    </row>
    <row r="2485" ht="15.75">
      <c r="M2485" s="78"/>
    </row>
    <row r="2486" ht="15.75">
      <c r="M2486" s="78"/>
    </row>
    <row r="2487" ht="15.75">
      <c r="M2487" s="78"/>
    </row>
    <row r="2488" ht="15.75">
      <c r="M2488" s="78"/>
    </row>
    <row r="2489" ht="15.75">
      <c r="M2489" s="78"/>
    </row>
    <row r="2490" ht="15.75">
      <c r="M2490" s="78"/>
    </row>
    <row r="2491" ht="15.75">
      <c r="M2491" s="78"/>
    </row>
    <row r="2492" ht="15.75">
      <c r="M2492" s="78"/>
    </row>
    <row r="2493" ht="15.75">
      <c r="M2493" s="78"/>
    </row>
    <row r="2494" ht="15.75">
      <c r="M2494" s="78"/>
    </row>
    <row r="2495" ht="15.75">
      <c r="M2495" s="78"/>
    </row>
    <row r="2496" ht="15.75">
      <c r="M2496" s="78"/>
    </row>
    <row r="2497" ht="15.75">
      <c r="M2497" s="78"/>
    </row>
    <row r="2498" ht="15.75">
      <c r="M2498" s="78"/>
    </row>
    <row r="2499" ht="15.75">
      <c r="M2499" s="78"/>
    </row>
    <row r="2500" ht="15.75">
      <c r="M2500" s="78"/>
    </row>
    <row r="2501" ht="15.75">
      <c r="M2501" s="78"/>
    </row>
    <row r="2502" ht="15.75">
      <c r="M2502" s="78"/>
    </row>
    <row r="2503" ht="15.75">
      <c r="M2503" s="78"/>
    </row>
    <row r="2504" ht="15.75">
      <c r="M2504" s="78"/>
    </row>
    <row r="2505" ht="15.75">
      <c r="M2505" s="78"/>
    </row>
    <row r="2506" ht="15.75">
      <c r="M2506" s="78"/>
    </row>
    <row r="2507" ht="15.75">
      <c r="M2507" s="78"/>
    </row>
    <row r="2508" ht="15.75">
      <c r="M2508" s="78"/>
    </row>
    <row r="2509" ht="15.75">
      <c r="M2509" s="78"/>
    </row>
    <row r="2510" ht="15.75">
      <c r="M2510" s="78"/>
    </row>
    <row r="2511" ht="15.75">
      <c r="M2511" s="78"/>
    </row>
    <row r="2512" ht="15.75">
      <c r="M2512" s="78"/>
    </row>
    <row r="2513" ht="15.75">
      <c r="M2513" s="78"/>
    </row>
    <row r="2514" ht="15.75">
      <c r="M2514" s="78"/>
    </row>
    <row r="2515" ht="15.75">
      <c r="M2515" s="78"/>
    </row>
    <row r="2516" ht="15.75">
      <c r="M2516" s="78"/>
    </row>
    <row r="2517" ht="15.75">
      <c r="M2517" s="78"/>
    </row>
    <row r="2518" ht="15.75">
      <c r="M2518" s="78"/>
    </row>
    <row r="2519" ht="15.75">
      <c r="M2519" s="78"/>
    </row>
    <row r="2520" ht="15.75">
      <c r="M2520" s="78"/>
    </row>
    <row r="2521" ht="15.75">
      <c r="M2521" s="78"/>
    </row>
    <row r="2522" ht="15.75">
      <c r="M2522" s="78"/>
    </row>
    <row r="2523" ht="15.75">
      <c r="M2523" s="78"/>
    </row>
    <row r="2524" ht="15.75">
      <c r="M2524" s="78"/>
    </row>
    <row r="2525" ht="15.75">
      <c r="M2525" s="78"/>
    </row>
    <row r="2526" ht="15.75">
      <c r="M2526" s="78"/>
    </row>
    <row r="2527" ht="15.75">
      <c r="M2527" s="78"/>
    </row>
    <row r="2528" ht="15.75">
      <c r="M2528" s="78"/>
    </row>
    <row r="2529" ht="15.75">
      <c r="M2529" s="78"/>
    </row>
    <row r="2530" ht="15.75">
      <c r="M2530" s="78"/>
    </row>
    <row r="2531" ht="15.75">
      <c r="M2531" s="78"/>
    </row>
    <row r="2532" ht="15.75">
      <c r="M2532" s="78"/>
    </row>
    <row r="2533" ht="15.75">
      <c r="M2533" s="78"/>
    </row>
    <row r="2534" ht="15.75">
      <c r="M2534" s="78"/>
    </row>
    <row r="2535" ht="15.75">
      <c r="M2535" s="78"/>
    </row>
    <row r="2536" ht="15.75">
      <c r="M2536" s="78"/>
    </row>
    <row r="2537" ht="15.75">
      <c r="M2537" s="78"/>
    </row>
    <row r="2538" ht="15.75">
      <c r="M2538" s="78"/>
    </row>
    <row r="2539" ht="15.75">
      <c r="M2539" s="78"/>
    </row>
    <row r="2540" ht="15.75">
      <c r="M2540" s="78"/>
    </row>
    <row r="2541" ht="15.75">
      <c r="M2541" s="78"/>
    </row>
    <row r="2542" ht="15.75">
      <c r="M2542" s="78"/>
    </row>
    <row r="2543" ht="15.75">
      <c r="M2543" s="78"/>
    </row>
    <row r="2544" ht="15.75">
      <c r="M2544" s="78"/>
    </row>
    <row r="2545" ht="15.75">
      <c r="M2545" s="78"/>
    </row>
    <row r="2546" ht="15.75">
      <c r="M2546" s="78"/>
    </row>
    <row r="2547" ht="15.75">
      <c r="M2547" s="78"/>
    </row>
    <row r="2548" ht="15.75">
      <c r="M2548" s="78"/>
    </row>
    <row r="2549" ht="15.75">
      <c r="M2549" s="78"/>
    </row>
    <row r="2550" ht="15.75">
      <c r="M2550" s="78"/>
    </row>
    <row r="2551" ht="15.75">
      <c r="M2551" s="78"/>
    </row>
    <row r="2552" ht="15.75">
      <c r="M2552" s="78"/>
    </row>
    <row r="2553" ht="15.75">
      <c r="M2553" s="78"/>
    </row>
    <row r="2554" ht="15.75">
      <c r="M2554" s="78"/>
    </row>
    <row r="2555" ht="15.75">
      <c r="M2555" s="78"/>
    </row>
    <row r="2556" ht="15.75">
      <c r="M2556" s="78"/>
    </row>
    <row r="2557" ht="15.75">
      <c r="M2557" s="78"/>
    </row>
    <row r="2558" ht="15.75">
      <c r="M2558" s="78"/>
    </row>
    <row r="2559" ht="15.75">
      <c r="M2559" s="78"/>
    </row>
    <row r="2560" ht="15.75">
      <c r="M2560" s="78"/>
    </row>
    <row r="2561" ht="15.75">
      <c r="M2561" s="78"/>
    </row>
    <row r="2562" ht="15.75">
      <c r="M2562" s="78"/>
    </row>
    <row r="2563" ht="15.75">
      <c r="M2563" s="78"/>
    </row>
    <row r="2564" ht="15.75">
      <c r="M2564" s="78"/>
    </row>
    <row r="2565" ht="15.75">
      <c r="M2565" s="78"/>
    </row>
    <row r="2566" ht="15.75">
      <c r="M2566" s="78"/>
    </row>
    <row r="2567" ht="15.75">
      <c r="M2567" s="78"/>
    </row>
    <row r="2568" ht="15.75">
      <c r="M2568" s="78"/>
    </row>
    <row r="2569" ht="15.75">
      <c r="M2569" s="78"/>
    </row>
    <row r="2570" ht="15.75">
      <c r="M2570" s="78"/>
    </row>
    <row r="2571" ht="15.75">
      <c r="M2571" s="78"/>
    </row>
    <row r="2572" ht="15.75">
      <c r="M2572" s="78"/>
    </row>
    <row r="2573" ht="15.75">
      <c r="M2573" s="78"/>
    </row>
    <row r="2574" ht="15.75">
      <c r="M2574" s="78"/>
    </row>
    <row r="2575" ht="15.75">
      <c r="M2575" s="78"/>
    </row>
    <row r="2576" ht="15.75">
      <c r="M2576" s="78"/>
    </row>
    <row r="2577" ht="15.75">
      <c r="M2577" s="78"/>
    </row>
    <row r="2578" ht="15.75">
      <c r="M2578" s="78"/>
    </row>
    <row r="2579" ht="15.75">
      <c r="M2579" s="78"/>
    </row>
    <row r="2580" ht="15.75">
      <c r="M2580" s="78"/>
    </row>
    <row r="2581" ht="15.75">
      <c r="M2581" s="78"/>
    </row>
    <row r="2582" ht="15.75">
      <c r="M2582" s="78"/>
    </row>
    <row r="2583" ht="15.75">
      <c r="M2583" s="78"/>
    </row>
    <row r="2584" ht="15.75">
      <c r="M2584" s="78"/>
    </row>
    <row r="2585" ht="15.75">
      <c r="M2585" s="78"/>
    </row>
    <row r="2586" ht="15.75">
      <c r="M2586" s="78"/>
    </row>
    <row r="2587" ht="15.75">
      <c r="M2587" s="78"/>
    </row>
    <row r="2588" ht="15.75">
      <c r="M2588" s="78"/>
    </row>
    <row r="2589" ht="15.75">
      <c r="M2589" s="78"/>
    </row>
    <row r="2590" ht="15.75">
      <c r="M2590" s="78"/>
    </row>
    <row r="2591" ht="15.75">
      <c r="M2591" s="78"/>
    </row>
    <row r="2592" ht="15.75">
      <c r="M2592" s="78"/>
    </row>
    <row r="2593" ht="15.75">
      <c r="M2593" s="78"/>
    </row>
    <row r="2594" ht="15.75">
      <c r="M2594" s="78"/>
    </row>
    <row r="2595" ht="15.75">
      <c r="M2595" s="78"/>
    </row>
    <row r="2596" ht="15.75">
      <c r="M2596" s="78"/>
    </row>
    <row r="2597" ht="15.75">
      <c r="M2597" s="78"/>
    </row>
    <row r="2598" ht="15.75">
      <c r="M2598" s="78"/>
    </row>
    <row r="2599" ht="15.75">
      <c r="M2599" s="78"/>
    </row>
    <row r="2600" ht="15.75">
      <c r="M2600" s="78"/>
    </row>
    <row r="2601" ht="15.75">
      <c r="M2601" s="78"/>
    </row>
    <row r="2602" ht="15.75">
      <c r="M2602" s="78"/>
    </row>
    <row r="2603" ht="15.75">
      <c r="M2603" s="78"/>
    </row>
    <row r="2604" ht="15.75">
      <c r="M2604" s="78"/>
    </row>
    <row r="2605" ht="15.75">
      <c r="M2605" s="78"/>
    </row>
    <row r="2606" ht="15.75">
      <c r="M2606" s="78"/>
    </row>
    <row r="2607" ht="15.75">
      <c r="M2607" s="78"/>
    </row>
    <row r="2608" ht="15.75">
      <c r="M2608" s="78"/>
    </row>
    <row r="2609" ht="15.75">
      <c r="M2609" s="78"/>
    </row>
    <row r="2610" ht="15.75">
      <c r="M2610" s="78"/>
    </row>
    <row r="2611" ht="15.75">
      <c r="M2611" s="78"/>
    </row>
    <row r="2612" ht="15.75">
      <c r="M2612" s="78"/>
    </row>
    <row r="2613" ht="15.75">
      <c r="M2613" s="78"/>
    </row>
    <row r="2614" ht="15.75">
      <c r="M2614" s="78"/>
    </row>
    <row r="2615" ht="15.75">
      <c r="M2615" s="78"/>
    </row>
    <row r="2616" ht="15.75">
      <c r="M2616" s="78"/>
    </row>
    <row r="2617" ht="15.75">
      <c r="M2617" s="78"/>
    </row>
    <row r="2618" ht="15.75">
      <c r="M2618" s="78"/>
    </row>
    <row r="2619" ht="15.75">
      <c r="M2619" s="78"/>
    </row>
    <row r="2620" ht="15.75">
      <c r="M2620" s="78"/>
    </row>
    <row r="2621" ht="15.75">
      <c r="M2621" s="78"/>
    </row>
    <row r="2622" ht="15.75">
      <c r="M2622" s="78"/>
    </row>
    <row r="2623" ht="15.75">
      <c r="M2623" s="78"/>
    </row>
    <row r="2624" ht="15.75">
      <c r="M2624" s="78"/>
    </row>
    <row r="2625" ht="15.75">
      <c r="M2625" s="78"/>
    </row>
    <row r="2626" ht="15.75">
      <c r="M2626" s="78"/>
    </row>
    <row r="2627" ht="15.75">
      <c r="M2627" s="78"/>
    </row>
    <row r="2628" ht="15.75">
      <c r="M2628" s="78"/>
    </row>
    <row r="2629" ht="15.75">
      <c r="M2629" s="78"/>
    </row>
    <row r="2630" ht="15.75">
      <c r="M2630" s="78"/>
    </row>
    <row r="2631" ht="15.75">
      <c r="M2631" s="78"/>
    </row>
    <row r="2632" ht="15.75">
      <c r="M2632" s="78"/>
    </row>
    <row r="2633" ht="15.75">
      <c r="M2633" s="78"/>
    </row>
    <row r="2634" ht="15.75">
      <c r="M2634" s="78"/>
    </row>
    <row r="2635" ht="15.75">
      <c r="M2635" s="78"/>
    </row>
    <row r="2636" ht="15.75">
      <c r="M2636" s="78"/>
    </row>
    <row r="2637" ht="15.75">
      <c r="M2637" s="78"/>
    </row>
    <row r="2638" ht="15.75">
      <c r="M2638" s="78"/>
    </row>
    <row r="2639" ht="15.75">
      <c r="M2639" s="78"/>
    </row>
    <row r="2640" ht="15.75">
      <c r="M2640" s="78"/>
    </row>
    <row r="2641" ht="15.75">
      <c r="M2641" s="78"/>
    </row>
    <row r="2642" ht="15.75">
      <c r="M2642" s="78"/>
    </row>
    <row r="2643" ht="15.75">
      <c r="M2643" s="78"/>
    </row>
    <row r="2644" ht="15.75">
      <c r="M2644" s="78"/>
    </row>
    <row r="2645" ht="15.75">
      <c r="M2645" s="78"/>
    </row>
    <row r="2646" ht="15.75">
      <c r="M2646" s="78"/>
    </row>
    <row r="2647" ht="15.75">
      <c r="M2647" s="78"/>
    </row>
    <row r="2648" ht="15.75">
      <c r="M2648" s="78"/>
    </row>
    <row r="2649" ht="15.75">
      <c r="M2649" s="78"/>
    </row>
    <row r="2650" ht="15.75">
      <c r="M2650" s="78"/>
    </row>
    <row r="2651" ht="15.75">
      <c r="M2651" s="78"/>
    </row>
    <row r="2652" ht="15.75">
      <c r="M2652" s="78"/>
    </row>
    <row r="2653" ht="15.75">
      <c r="M2653" s="78"/>
    </row>
    <row r="2654" ht="15.75">
      <c r="M2654" s="78"/>
    </row>
    <row r="2655" ht="15.75">
      <c r="M2655" s="78"/>
    </row>
    <row r="2656" ht="15.75">
      <c r="M2656" s="78"/>
    </row>
    <row r="2657" ht="15.75">
      <c r="M2657" s="78"/>
    </row>
    <row r="2658" ht="15.75">
      <c r="M2658" s="78"/>
    </row>
    <row r="2659" ht="15.75">
      <c r="M2659" s="78"/>
    </row>
    <row r="2660" ht="15.75">
      <c r="M2660" s="78"/>
    </row>
    <row r="2661" ht="15.75">
      <c r="M2661" s="78"/>
    </row>
    <row r="2662" ht="15.75">
      <c r="M2662" s="78"/>
    </row>
    <row r="2663" ht="15.75">
      <c r="M2663" s="78"/>
    </row>
    <row r="2664" ht="15.75">
      <c r="M2664" s="78"/>
    </row>
    <row r="2665" ht="15.75">
      <c r="M2665" s="78"/>
    </row>
    <row r="2666" ht="15.75">
      <c r="M2666" s="78"/>
    </row>
    <row r="2667" ht="15.75">
      <c r="M2667" s="78"/>
    </row>
    <row r="2668" ht="15.75">
      <c r="M2668" s="78"/>
    </row>
    <row r="2669" ht="15.75">
      <c r="M2669" s="78"/>
    </row>
    <row r="2670" ht="15.75">
      <c r="M2670" s="78"/>
    </row>
    <row r="2671" ht="15.75">
      <c r="M2671" s="78"/>
    </row>
    <row r="2672" ht="15.75">
      <c r="M2672" s="78"/>
    </row>
    <row r="2673" ht="15.75">
      <c r="M2673" s="78"/>
    </row>
    <row r="2674" ht="15.75">
      <c r="M2674" s="78"/>
    </row>
    <row r="2675" ht="15.75">
      <c r="M2675" s="78"/>
    </row>
    <row r="2676" ht="15.75">
      <c r="M2676" s="78"/>
    </row>
    <row r="2677" ht="15.75">
      <c r="M2677" s="78"/>
    </row>
    <row r="2678" ht="15.75">
      <c r="M2678" s="78"/>
    </row>
    <row r="2679" ht="15.75">
      <c r="M2679" s="78"/>
    </row>
    <row r="2680" ht="15.75">
      <c r="M2680" s="78"/>
    </row>
    <row r="2681" ht="15.75">
      <c r="M2681" s="78"/>
    </row>
    <row r="2682" ht="15.75">
      <c r="M2682" s="78"/>
    </row>
    <row r="2683" ht="15.75">
      <c r="M2683" s="78"/>
    </row>
    <row r="2684" ht="15.75">
      <c r="M2684" s="78"/>
    </row>
    <row r="2685" ht="15.75">
      <c r="M2685" s="78"/>
    </row>
    <row r="2686" ht="15.75">
      <c r="M2686" s="78"/>
    </row>
    <row r="2687" ht="15.75">
      <c r="M2687" s="78"/>
    </row>
    <row r="2688" ht="15.75">
      <c r="M2688" s="78"/>
    </row>
    <row r="2689" ht="15.75">
      <c r="M2689" s="78"/>
    </row>
    <row r="2690" ht="15.75">
      <c r="M2690" s="78"/>
    </row>
    <row r="2691" ht="15.75">
      <c r="M2691" s="78"/>
    </row>
    <row r="2692" ht="15.75">
      <c r="M2692" s="78"/>
    </row>
    <row r="2693" ht="15.75">
      <c r="M2693" s="78"/>
    </row>
    <row r="2694" ht="15.75">
      <c r="M2694" s="78"/>
    </row>
    <row r="2695" ht="15.75">
      <c r="M2695" s="78"/>
    </row>
    <row r="2696" ht="15.75">
      <c r="M2696" s="78"/>
    </row>
    <row r="2697" ht="15.75">
      <c r="M2697" s="78"/>
    </row>
    <row r="2698" ht="15.75">
      <c r="M2698" s="78"/>
    </row>
    <row r="2699" ht="15.75">
      <c r="M2699" s="78"/>
    </row>
    <row r="2700" ht="15.75">
      <c r="M2700" s="78"/>
    </row>
    <row r="2701" ht="15.75">
      <c r="M2701" s="78"/>
    </row>
    <row r="2702" ht="15.75">
      <c r="M2702" s="78"/>
    </row>
    <row r="2703" ht="15.75">
      <c r="M2703" s="78"/>
    </row>
    <row r="2704" ht="15.75">
      <c r="M2704" s="78"/>
    </row>
    <row r="2705" ht="15.75">
      <c r="M2705" s="78"/>
    </row>
    <row r="2706" ht="15.75">
      <c r="M2706" s="78"/>
    </row>
    <row r="2707" ht="15.75">
      <c r="M2707" s="78"/>
    </row>
    <row r="2708" ht="15.75">
      <c r="M2708" s="78"/>
    </row>
    <row r="2709" ht="15.75">
      <c r="M2709" s="78"/>
    </row>
    <row r="2710" ht="15.75">
      <c r="M2710" s="78"/>
    </row>
    <row r="2711" ht="15.75">
      <c r="M2711" s="78"/>
    </row>
    <row r="2712" ht="15.75">
      <c r="M2712" s="78"/>
    </row>
    <row r="2713" ht="15.75">
      <c r="M2713" s="78"/>
    </row>
    <row r="2714" ht="15.75">
      <c r="M2714" s="78"/>
    </row>
    <row r="2715" ht="15.75">
      <c r="M2715" s="78"/>
    </row>
    <row r="2716" ht="15.75">
      <c r="M2716" s="78"/>
    </row>
    <row r="2717" ht="15.75">
      <c r="M2717" s="78"/>
    </row>
    <row r="2718" ht="15.75">
      <c r="M2718" s="78"/>
    </row>
    <row r="2719" ht="15.75">
      <c r="M2719" s="78"/>
    </row>
    <row r="2720" ht="15.75">
      <c r="M2720" s="78"/>
    </row>
    <row r="2721" ht="15.75">
      <c r="M2721" s="78"/>
    </row>
    <row r="2722" ht="15.75">
      <c r="M2722" s="78"/>
    </row>
    <row r="2723" ht="15.75">
      <c r="M2723" s="78"/>
    </row>
    <row r="2724" ht="15.75">
      <c r="M2724" s="78"/>
    </row>
    <row r="2725" ht="15.75">
      <c r="M2725" s="78"/>
    </row>
    <row r="2726" ht="15.75">
      <c r="M2726" s="78"/>
    </row>
    <row r="2727" ht="15.75">
      <c r="M2727" s="78"/>
    </row>
    <row r="2728" ht="15.75">
      <c r="M2728" s="78"/>
    </row>
    <row r="2729" ht="15.75">
      <c r="M2729" s="78"/>
    </row>
    <row r="2730" ht="15.75">
      <c r="M2730" s="78"/>
    </row>
    <row r="2731" ht="15.75">
      <c r="M2731" s="78"/>
    </row>
    <row r="2732" ht="15.75">
      <c r="M2732" s="78"/>
    </row>
    <row r="2733" ht="15.75">
      <c r="M2733" s="78"/>
    </row>
    <row r="2734" ht="15.75">
      <c r="M2734" s="78"/>
    </row>
    <row r="2735" ht="15.75">
      <c r="M2735" s="78"/>
    </row>
    <row r="2736" ht="15.75">
      <c r="M2736" s="78"/>
    </row>
    <row r="2737" ht="15.75">
      <c r="M2737" s="78"/>
    </row>
    <row r="2738" ht="15.75">
      <c r="M2738" s="78"/>
    </row>
    <row r="2739" ht="15.75">
      <c r="M2739" s="78"/>
    </row>
    <row r="2740" ht="15.75">
      <c r="M2740" s="78"/>
    </row>
    <row r="2741" ht="15.75">
      <c r="M2741" s="78"/>
    </row>
    <row r="2742" ht="15.75">
      <c r="M2742" s="78"/>
    </row>
    <row r="2743" ht="15.75">
      <c r="M2743" s="78"/>
    </row>
    <row r="2744" ht="15.75">
      <c r="M2744" s="78"/>
    </row>
    <row r="2745" ht="15.75">
      <c r="M2745" s="78"/>
    </row>
    <row r="2746" ht="15.75">
      <c r="M2746" s="78"/>
    </row>
    <row r="2747" ht="15.75">
      <c r="M2747" s="78"/>
    </row>
    <row r="2748" ht="15.75">
      <c r="M2748" s="78"/>
    </row>
    <row r="2749" ht="15.75">
      <c r="M2749" s="78"/>
    </row>
    <row r="2750" ht="15.75">
      <c r="M2750" s="78"/>
    </row>
    <row r="2751" ht="15.75">
      <c r="M2751" s="78"/>
    </row>
    <row r="2752" ht="15.75">
      <c r="M2752" s="78"/>
    </row>
    <row r="2753" ht="15.75">
      <c r="M2753" s="78"/>
    </row>
    <row r="2754" ht="15.75">
      <c r="M2754" s="78"/>
    </row>
    <row r="2755" ht="15.75">
      <c r="M2755" s="78"/>
    </row>
    <row r="2756" ht="15.75">
      <c r="M2756" s="78"/>
    </row>
    <row r="2757" ht="15.75">
      <c r="M2757" s="78"/>
    </row>
    <row r="2758" ht="15.75">
      <c r="M2758" s="78"/>
    </row>
    <row r="2759" ht="15.75">
      <c r="M2759" s="78"/>
    </row>
    <row r="2760" ht="15.75">
      <c r="M2760" s="78"/>
    </row>
    <row r="2761" ht="15.75">
      <c r="M2761" s="78"/>
    </row>
    <row r="2762" ht="15.75">
      <c r="M2762" s="78"/>
    </row>
    <row r="2763" ht="15.75">
      <c r="M2763" s="78"/>
    </row>
    <row r="2764" ht="15.75">
      <c r="M2764" s="78"/>
    </row>
    <row r="2765" ht="15.75">
      <c r="M2765" s="78"/>
    </row>
    <row r="2766" ht="15.75">
      <c r="M2766" s="78"/>
    </row>
    <row r="2767" ht="15.75">
      <c r="M2767" s="78"/>
    </row>
    <row r="2768" ht="15.75">
      <c r="M2768" s="78"/>
    </row>
    <row r="2769" ht="15.75">
      <c r="M2769" s="78"/>
    </row>
    <row r="2770" ht="15.75">
      <c r="M2770" s="78"/>
    </row>
    <row r="2771" ht="15.75">
      <c r="M2771" s="78"/>
    </row>
    <row r="2772" ht="15.75">
      <c r="M2772" s="78"/>
    </row>
    <row r="2773" ht="15.75">
      <c r="M2773" s="78"/>
    </row>
    <row r="2774" ht="15.75">
      <c r="M2774" s="78"/>
    </row>
    <row r="2775" ht="15.75">
      <c r="M2775" s="78"/>
    </row>
    <row r="2776" ht="15.75">
      <c r="M2776" s="78"/>
    </row>
    <row r="2777" ht="15.75">
      <c r="M2777" s="78"/>
    </row>
    <row r="2778" ht="15.75">
      <c r="M2778" s="78"/>
    </row>
    <row r="2779" ht="15.75">
      <c r="M2779" s="78"/>
    </row>
    <row r="2780" ht="15.75">
      <c r="M2780" s="78"/>
    </row>
    <row r="2781" ht="15.75">
      <c r="M2781" s="78"/>
    </row>
    <row r="2782" ht="15.75">
      <c r="M2782" s="78"/>
    </row>
    <row r="2783" ht="15.75">
      <c r="M2783" s="78"/>
    </row>
    <row r="2784" ht="15.75">
      <c r="M2784" s="78"/>
    </row>
    <row r="2785" ht="15.75">
      <c r="M2785" s="78"/>
    </row>
    <row r="2786" ht="15.75">
      <c r="M2786" s="78"/>
    </row>
    <row r="2787" ht="15.75">
      <c r="M2787" s="78"/>
    </row>
    <row r="2788" ht="15.75">
      <c r="M2788" s="78"/>
    </row>
    <row r="2789" ht="15.75">
      <c r="M2789" s="78"/>
    </row>
    <row r="2790" ht="15.75">
      <c r="M2790" s="78"/>
    </row>
    <row r="2791" ht="15.75">
      <c r="M2791" s="78"/>
    </row>
    <row r="2792" ht="15.75">
      <c r="M2792" s="78"/>
    </row>
    <row r="2793" ht="15.75">
      <c r="M2793" s="78"/>
    </row>
    <row r="2794" ht="15.75">
      <c r="M2794" s="78"/>
    </row>
    <row r="2795" ht="15.75">
      <c r="M2795" s="78"/>
    </row>
    <row r="2796" ht="15.75">
      <c r="M2796" s="78"/>
    </row>
    <row r="2797" ht="15.75">
      <c r="M2797" s="78"/>
    </row>
    <row r="2798" ht="15.75">
      <c r="M2798" s="78"/>
    </row>
    <row r="2799" ht="15.75">
      <c r="M2799" s="78"/>
    </row>
    <row r="2800" ht="15.75">
      <c r="M2800" s="78"/>
    </row>
    <row r="2801" ht="15.75">
      <c r="M2801" s="78"/>
    </row>
  </sheetData>
  <sheetProtection formatCells="0" formatColumns="0" formatRows="0"/>
  <mergeCells count="4">
    <mergeCell ref="P5:P6"/>
    <mergeCell ref="G5:G6"/>
    <mergeCell ref="N5:N6"/>
    <mergeCell ref="O5:O6"/>
  </mergeCells>
  <printOptions horizontalCentered="1"/>
  <pageMargins left="0.1968503937007874" right="0.1968503937007874" top="0.67" bottom="0.2362204724409449" header="0.51" footer="0.15748031496062992"/>
  <pageSetup horizontalDpi="600" verticalDpi="600" orientation="landscape" paperSize="9" r:id="rId1"/>
  <headerFooter alignWithMargins="0">
    <oddHeader>&amp;R&amp;8&amp;P</oddHeader>
    <oddFooter>&amp;L&amp;8&amp;F 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Q77"/>
  <sheetViews>
    <sheetView zoomScaleSheetLayoutView="100" workbookViewId="0" topLeftCell="A1">
      <pane xSplit="3" ySplit="10" topLeftCell="D60" activePane="bottomRight" state="frozen"/>
      <selection pane="topLeft" activeCell="O23" sqref="O23"/>
      <selection pane="topRight" activeCell="O23" sqref="O23"/>
      <selection pane="bottomLeft" activeCell="O23" sqref="O23"/>
      <selection pane="bottomRight" activeCell="C72" sqref="C72"/>
    </sheetView>
  </sheetViews>
  <sheetFormatPr defaultColWidth="9.00390625" defaultRowHeight="15.75" outlineLevelCol="1"/>
  <cols>
    <col min="1" max="1" width="0.875" style="120" customWidth="1"/>
    <col min="2" max="2" width="40.75390625" style="91" customWidth="1"/>
    <col min="3" max="3" width="9.875" style="91" customWidth="1"/>
    <col min="4" max="4" width="8.125" style="91" customWidth="1"/>
    <col min="5" max="8" width="8.125" style="448" hidden="1" customWidth="1" outlineLevel="1"/>
    <col min="9" max="9" width="7.75390625" style="133" hidden="1" customWidth="1" outlineLevel="1"/>
    <col min="10" max="10" width="10.375" style="133" hidden="1" customWidth="1" outlineLevel="1"/>
    <col min="11" max="11" width="11.875" style="133" hidden="1" customWidth="1" outlineLevel="1"/>
    <col min="12" max="12" width="2.625" style="7" hidden="1" customWidth="1" outlineLevel="1"/>
    <col min="13" max="13" width="8.125" style="23" bestFit="1" customWidth="1" collapsed="1"/>
    <col min="14" max="14" width="8.125" style="23" bestFit="1" customWidth="1"/>
    <col min="15" max="15" width="6.25390625" style="599" bestFit="1" customWidth="1"/>
    <col min="16" max="16" width="6.875" style="23" customWidth="1"/>
    <col min="17" max="17" width="0.875" style="81" customWidth="1"/>
    <col min="18" max="16384" width="9.00390625" style="23" customWidth="1"/>
  </cols>
  <sheetData>
    <row r="1" spans="1:17" ht="15.75">
      <c r="A1" s="4"/>
      <c r="B1" s="229" t="s">
        <v>408</v>
      </c>
      <c r="C1" s="229"/>
      <c r="D1" s="229"/>
      <c r="E1" s="229"/>
      <c r="F1" s="229"/>
      <c r="G1" s="229"/>
      <c r="H1" s="229"/>
      <c r="I1" s="567"/>
      <c r="J1" s="568"/>
      <c r="K1" s="569"/>
      <c r="L1" s="131"/>
      <c r="M1" s="257"/>
      <c r="N1" s="174"/>
      <c r="O1" s="21"/>
      <c r="P1" s="86"/>
      <c r="Q1" s="87"/>
    </row>
    <row r="2" spans="1:17" ht="15.75" customHeight="1" thickBot="1">
      <c r="A2" s="4"/>
      <c r="B2" s="229" t="s">
        <v>9</v>
      </c>
      <c r="C2" s="229"/>
      <c r="D2" s="229"/>
      <c r="E2" s="229"/>
      <c r="F2" s="229"/>
      <c r="G2" s="229"/>
      <c r="H2" s="229"/>
      <c r="I2" s="570"/>
      <c r="J2" s="571"/>
      <c r="K2" s="572"/>
      <c r="L2" s="428"/>
      <c r="M2" s="257"/>
      <c r="N2" s="174"/>
      <c r="O2" s="21"/>
      <c r="P2" s="86"/>
      <c r="Q2" s="87"/>
    </row>
    <row r="3" spans="1:17" s="20" customFormat="1" ht="5.25">
      <c r="A3" s="4"/>
      <c r="B3" s="1"/>
      <c r="C3" s="1"/>
      <c r="D3" s="1"/>
      <c r="E3" s="1"/>
      <c r="F3" s="1"/>
      <c r="G3" s="1"/>
      <c r="H3" s="1"/>
      <c r="I3" s="137"/>
      <c r="J3" s="137"/>
      <c r="K3" s="137"/>
      <c r="L3" s="131"/>
      <c r="M3" s="324"/>
      <c r="N3" s="324"/>
      <c r="O3" s="324"/>
      <c r="P3" s="324"/>
      <c r="Q3" s="449"/>
    </row>
    <row r="4" spans="1:17" ht="15.75" customHeight="1">
      <c r="A4" s="4"/>
      <c r="B4" s="95" t="str">
        <f>'[1]Содержание'!$C$5</f>
        <v>ООО "ИнвестГрадСтрой"</v>
      </c>
      <c r="C4" s="150"/>
      <c r="D4" s="150"/>
      <c r="E4" s="2"/>
      <c r="F4" s="2"/>
      <c r="G4" s="2"/>
      <c r="H4" s="2"/>
      <c r="I4" s="573"/>
      <c r="J4" s="574"/>
      <c r="K4" s="575"/>
      <c r="L4" s="282"/>
      <c r="M4" s="153">
        <f>N4</f>
        <v>2014</v>
      </c>
      <c r="N4" s="661">
        <f>'[1]Форма.1.3'!E7</f>
        <v>2014</v>
      </c>
      <c r="O4" s="662"/>
      <c r="P4" s="663"/>
      <c r="Q4" s="7"/>
    </row>
    <row r="5" spans="1:16" ht="15.75" customHeight="1">
      <c r="A5" s="4"/>
      <c r="B5" s="3" t="s">
        <v>10</v>
      </c>
      <c r="C5" s="151"/>
      <c r="D5" s="151"/>
      <c r="E5" s="429"/>
      <c r="F5" s="429"/>
      <c r="G5" s="430"/>
      <c r="H5" s="430"/>
      <c r="I5" s="139"/>
      <c r="J5" s="139"/>
      <c r="K5" s="139"/>
      <c r="L5" s="282"/>
      <c r="M5" s="105" t="s">
        <v>2</v>
      </c>
      <c r="N5" s="105" t="s">
        <v>2</v>
      </c>
      <c r="O5" s="660" t="s">
        <v>88</v>
      </c>
      <c r="P5" s="645" t="s">
        <v>89</v>
      </c>
    </row>
    <row r="6" spans="1:16" ht="15.75" customHeight="1">
      <c r="A6" s="4"/>
      <c r="B6" s="18" t="s">
        <v>8</v>
      </c>
      <c r="C6" s="17">
        <f>'[1]Содержание'!I5</f>
        <v>2014</v>
      </c>
      <c r="D6" s="17">
        <f>N4</f>
        <v>2014</v>
      </c>
      <c r="E6" s="431"/>
      <c r="F6" s="431"/>
      <c r="G6" s="432"/>
      <c r="H6" s="432"/>
      <c r="I6" s="576"/>
      <c r="J6" s="139"/>
      <c r="K6" s="139"/>
      <c r="L6" s="282"/>
      <c r="M6" s="660" t="s">
        <v>90</v>
      </c>
      <c r="N6" s="645" t="s">
        <v>94</v>
      </c>
      <c r="O6" s="660"/>
      <c r="P6" s="646"/>
    </row>
    <row r="7" spans="1:16" ht="24" customHeight="1">
      <c r="A7" s="4"/>
      <c r="B7" s="664" t="s">
        <v>11</v>
      </c>
      <c r="C7" s="16" t="s">
        <v>12</v>
      </c>
      <c r="D7" s="16" t="s">
        <v>12</v>
      </c>
      <c r="E7" s="433"/>
      <c r="F7" s="433"/>
      <c r="G7" s="432"/>
      <c r="H7" s="432"/>
      <c r="I7" s="577"/>
      <c r="J7" s="139"/>
      <c r="K7" s="139"/>
      <c r="L7" s="282"/>
      <c r="M7" s="660"/>
      <c r="N7" s="646"/>
      <c r="O7" s="660"/>
      <c r="P7" s="646"/>
    </row>
    <row r="8" spans="1:16" ht="24" customHeight="1">
      <c r="A8" s="4"/>
      <c r="B8" s="665"/>
      <c r="C8" s="16" t="s">
        <v>130</v>
      </c>
      <c r="D8" s="16" t="s">
        <v>129</v>
      </c>
      <c r="E8" s="433"/>
      <c r="F8" s="433"/>
      <c r="G8" s="432"/>
      <c r="H8" s="432"/>
      <c r="I8" s="578"/>
      <c r="J8" s="139"/>
      <c r="K8" s="139"/>
      <c r="L8" s="282"/>
      <c r="M8" s="660"/>
      <c r="N8" s="647"/>
      <c r="O8" s="660"/>
      <c r="P8" s="647"/>
    </row>
    <row r="9" spans="1:17" ht="18">
      <c r="A9" s="5"/>
      <c r="B9" s="241" t="s">
        <v>216</v>
      </c>
      <c r="C9" s="250">
        <f>AVERAGE(C10,C17,C21,C22,C23,C25)</f>
        <v>2</v>
      </c>
      <c r="D9" s="250">
        <f>AVERAGE(D10,D17,D21,D22,D23,D25)</f>
        <v>2</v>
      </c>
      <c r="E9" s="434"/>
      <c r="F9" s="434"/>
      <c r="G9" s="434"/>
      <c r="H9" s="434"/>
      <c r="I9" s="435"/>
      <c r="J9" s="435"/>
      <c r="K9" s="436"/>
      <c r="L9" s="282"/>
      <c r="M9" s="248"/>
      <c r="N9" s="248"/>
      <c r="O9" s="248"/>
      <c r="P9" s="250">
        <f>AVERAGE(P10,P17,P21,P22,P23,P25)</f>
        <v>2</v>
      </c>
      <c r="Q9" s="94">
        <v>0</v>
      </c>
    </row>
    <row r="10" spans="1:17" ht="16.5">
      <c r="A10" s="15"/>
      <c r="B10" s="244" t="s">
        <v>219</v>
      </c>
      <c r="C10" s="249">
        <f>IF(MIN(C11:C12)=0,0,AVERAGE(C11:C12))</f>
        <v>2</v>
      </c>
      <c r="D10" s="249">
        <f>IF(MIN(D11:D12)=0,0,AVERAGE(D11:D12))</f>
        <v>2</v>
      </c>
      <c r="E10" s="437"/>
      <c r="F10" s="437"/>
      <c r="G10" s="437"/>
      <c r="H10" s="437"/>
      <c r="I10" s="435"/>
      <c r="J10" s="435"/>
      <c r="K10" s="437"/>
      <c r="L10" s="282"/>
      <c r="O10" s="23"/>
      <c r="P10" s="249">
        <f>IF(MIN(P11:P12)=0,0,AVERAGE(P11:P12))</f>
        <v>2</v>
      </c>
      <c r="Q10" s="94">
        <v>0</v>
      </c>
    </row>
    <row r="11" spans="1:17" ht="16.5">
      <c r="A11" s="4"/>
      <c r="B11" s="245" t="s">
        <v>220</v>
      </c>
      <c r="C11" s="88">
        <f>'[1]Форма.6.4'!C11</f>
        <v>2</v>
      </c>
      <c r="D11" s="579">
        <f>P11</f>
        <v>2</v>
      </c>
      <c r="E11" s="580"/>
      <c r="F11" s="580"/>
      <c r="G11" s="580"/>
      <c r="H11" s="580"/>
      <c r="I11" s="581"/>
      <c r="J11" s="139"/>
      <c r="K11" s="139"/>
      <c r="L11" s="282"/>
      <c r="M11" s="602">
        <f>'[1]Форма.6.4'!M11</f>
        <v>8.333333333333332</v>
      </c>
      <c r="N11" s="602">
        <f>'[1]Форма.6.4'!N11</f>
        <v>8.333333333333332</v>
      </c>
      <c r="O11" s="325">
        <f>IF(AND(M11=0,N11=0),100,IF(AND(M11=0,N11&gt;0),120,M11/N11*100))</f>
        <v>100</v>
      </c>
      <c r="P11" s="579">
        <f>IF(O11&lt;80,3,IF(O11&gt;120,1,2))</f>
        <v>2</v>
      </c>
      <c r="Q11" s="94">
        <v>0</v>
      </c>
    </row>
    <row r="12" spans="1:17" ht="16.5">
      <c r="A12" s="15"/>
      <c r="B12" s="246" t="s">
        <v>221</v>
      </c>
      <c r="C12" s="249">
        <f>IF(MIN(C13:C16)=0,0,AVERAGE(C13:C16))</f>
        <v>2</v>
      </c>
      <c r="D12" s="249">
        <f>IF(MIN(D13:D16)=0,0,AVERAGE(D13:D16))</f>
        <v>2</v>
      </c>
      <c r="E12" s="437"/>
      <c r="F12" s="437"/>
      <c r="G12" s="437"/>
      <c r="H12" s="437"/>
      <c r="I12" s="435"/>
      <c r="J12" s="435"/>
      <c r="K12" s="437"/>
      <c r="L12" s="282"/>
      <c r="O12" s="23"/>
      <c r="P12" s="249">
        <f>IF(MIN(P13:P16)=0,0,AVERAGE(P13:P16))</f>
        <v>2</v>
      </c>
      <c r="Q12" s="94">
        <v>0</v>
      </c>
    </row>
    <row r="13" spans="1:17" ht="16.5">
      <c r="A13" s="4"/>
      <c r="B13" s="245" t="s">
        <v>222</v>
      </c>
      <c r="C13" s="88">
        <f>'[1]Форма.6.4'!C13</f>
        <v>2</v>
      </c>
      <c r="D13" s="579">
        <f>P13</f>
        <v>2</v>
      </c>
      <c r="E13" s="580"/>
      <c r="F13" s="580"/>
      <c r="G13" s="580"/>
      <c r="H13" s="580"/>
      <c r="I13" s="581"/>
      <c r="J13" s="139"/>
      <c r="K13" s="139"/>
      <c r="L13" s="282"/>
      <c r="M13" s="603">
        <f>'[1]Форма.6.4'!M13</f>
        <v>0</v>
      </c>
      <c r="N13" s="603">
        <f>'[1]Форма.6.4'!N13</f>
        <v>0</v>
      </c>
      <c r="O13" s="326">
        <f>IF(AND(M13=0,N13=0),100,IF(AND(M13=0,N13&gt;0),120,M13/N13*100))</f>
        <v>100</v>
      </c>
      <c r="P13" s="579">
        <f>IF(O13&lt;80,3,IF(O13&gt;120,1,2))</f>
        <v>2</v>
      </c>
      <c r="Q13" s="94">
        <v>0</v>
      </c>
    </row>
    <row r="14" spans="1:17" ht="16.5">
      <c r="A14" s="228"/>
      <c r="B14" s="245" t="s">
        <v>223</v>
      </c>
      <c r="C14" s="88">
        <f>'[1]Форма.6.4'!C14</f>
        <v>2</v>
      </c>
      <c r="D14" s="579">
        <f>P14</f>
        <v>2</v>
      </c>
      <c r="E14" s="580"/>
      <c r="F14" s="580"/>
      <c r="G14" s="580"/>
      <c r="H14" s="580"/>
      <c r="I14" s="581"/>
      <c r="J14" s="139"/>
      <c r="K14" s="139"/>
      <c r="L14" s="282"/>
      <c r="M14" s="603">
        <f>'[1]Форма.6.4'!M14</f>
        <v>0</v>
      </c>
      <c r="N14" s="603">
        <f>'[1]Форма.6.4'!N14</f>
        <v>25</v>
      </c>
      <c r="O14" s="326">
        <f>IF(AND(M14=0,N14=0),100,IF(AND(M14=0,N14&gt;0),120,M14/N14*100))</f>
        <v>120</v>
      </c>
      <c r="P14" s="579">
        <f>IF(O14&lt;80,3,IF(O14&gt;120,1,2))</f>
        <v>2</v>
      </c>
      <c r="Q14" s="94">
        <v>0</v>
      </c>
    </row>
    <row r="15" spans="1:17" ht="16.5">
      <c r="A15" s="4"/>
      <c r="B15" s="245" t="s">
        <v>224</v>
      </c>
      <c r="C15" s="88">
        <f>'[1]Форма.6.4'!C15</f>
        <v>2</v>
      </c>
      <c r="D15" s="579">
        <f>P15</f>
        <v>2</v>
      </c>
      <c r="E15" s="580"/>
      <c r="F15" s="580"/>
      <c r="G15" s="580"/>
      <c r="H15" s="580"/>
      <c r="I15" s="581"/>
      <c r="J15" s="139"/>
      <c r="K15" s="139"/>
      <c r="L15" s="282"/>
      <c r="M15" s="603">
        <f>'[1]Форма.6.4'!M15</f>
        <v>4</v>
      </c>
      <c r="N15" s="603">
        <f>'[1]Форма.6.4'!N15</f>
        <v>4</v>
      </c>
      <c r="O15" s="326">
        <f>IF(AND(M15=0,N15=0),100,IF(AND(M15=0,N15&gt;0),120,M15/N15*100))</f>
        <v>100</v>
      </c>
      <c r="P15" s="579">
        <f>IF(O15&lt;80,3,IF(O15&gt;120,1,2))</f>
        <v>2</v>
      </c>
      <c r="Q15" s="94">
        <v>0</v>
      </c>
    </row>
    <row r="16" spans="1:17" ht="17.25" thickBot="1">
      <c r="A16" s="4"/>
      <c r="B16" s="245" t="s">
        <v>225</v>
      </c>
      <c r="C16" s="88">
        <f>'[1]Форма.6.4'!C16</f>
        <v>2</v>
      </c>
      <c r="D16" s="579">
        <f>P16</f>
        <v>2</v>
      </c>
      <c r="E16" s="580"/>
      <c r="F16" s="580"/>
      <c r="G16" s="580"/>
      <c r="H16" s="580"/>
      <c r="I16" s="581"/>
      <c r="J16" s="139"/>
      <c r="K16" s="139"/>
      <c r="L16" s="282"/>
      <c r="M16" s="603">
        <f>'[1]Форма.6.4'!M16</f>
        <v>8</v>
      </c>
      <c r="N16" s="603">
        <f>'[1]Форма.6.4'!N16</f>
        <v>8</v>
      </c>
      <c r="O16" s="326">
        <f>IF(AND(M16=0,N16=0),100,IF(AND(M16=0,N16&gt;0),120,M16/N16*100))</f>
        <v>100</v>
      </c>
      <c r="P16" s="579">
        <f>IF(O16&lt;80,3,IF(O16&gt;120,1,2))</f>
        <v>2</v>
      </c>
      <c r="Q16" s="94">
        <v>0</v>
      </c>
    </row>
    <row r="17" spans="1:17" ht="17.25" thickBot="1">
      <c r="A17" s="15"/>
      <c r="B17" s="247" t="s">
        <v>226</v>
      </c>
      <c r="C17" s="251">
        <f>IF(MIN(C18,C19,C20)=0,0,AVERAGE(C18,C19,C20))</f>
        <v>2</v>
      </c>
      <c r="D17" s="251">
        <f>IF(MIN(D18,D19,D20)=0,0,AVERAGE(D18,D19,D20))</f>
        <v>2</v>
      </c>
      <c r="E17" s="438"/>
      <c r="F17" s="438"/>
      <c r="G17" s="438"/>
      <c r="H17" s="438"/>
      <c r="I17" s="435"/>
      <c r="J17" s="435"/>
      <c r="K17" s="439"/>
      <c r="L17" s="282"/>
      <c r="O17" s="23"/>
      <c r="P17" s="251">
        <f>IF(MIN(P18,P19,P20)=0,0,AVERAGE(P18,P19,P20))</f>
        <v>2</v>
      </c>
      <c r="Q17" s="81">
        <v>0</v>
      </c>
    </row>
    <row r="18" spans="1:17" ht="16.5">
      <c r="A18" s="228"/>
      <c r="B18" s="245" t="s">
        <v>227</v>
      </c>
      <c r="C18" s="88">
        <f>'[1]Форма.6.4'!C18</f>
        <v>2</v>
      </c>
      <c r="D18" s="579">
        <f>P18</f>
        <v>2</v>
      </c>
      <c r="E18" s="580"/>
      <c r="F18" s="580"/>
      <c r="G18" s="580"/>
      <c r="H18" s="580"/>
      <c r="I18" s="581"/>
      <c r="J18" s="139"/>
      <c r="K18" s="139"/>
      <c r="L18" s="282"/>
      <c r="M18" s="603">
        <f>'[1]Форма.6.4'!M18</f>
        <v>0</v>
      </c>
      <c r="N18" s="603">
        <f>'[1]Форма.6.4'!N18</f>
        <v>1</v>
      </c>
      <c r="O18" s="326">
        <f>IF(AND(M18=0,N18=0),100,IF(AND(M18=0,N18&gt;0),120,M18/N18*100))</f>
        <v>120</v>
      </c>
      <c r="P18" s="579">
        <f>IF(O18&lt;80,3,IF(O18&gt;120,1,2))</f>
        <v>2</v>
      </c>
      <c r="Q18" s="94">
        <v>0</v>
      </c>
    </row>
    <row r="19" spans="1:17" ht="16.5">
      <c r="A19" s="228"/>
      <c r="B19" s="245" t="s">
        <v>228</v>
      </c>
      <c r="C19" s="88">
        <f>'[1]Форма.6.4'!C19</f>
        <v>2</v>
      </c>
      <c r="D19" s="579">
        <f>P19</f>
        <v>2</v>
      </c>
      <c r="E19" s="580"/>
      <c r="F19" s="580"/>
      <c r="G19" s="580"/>
      <c r="H19" s="580"/>
      <c r="I19" s="581"/>
      <c r="J19" s="139"/>
      <c r="K19" s="139"/>
      <c r="L19" s="282"/>
      <c r="M19" s="603">
        <f>'[1]Форма.6.4'!M19</f>
        <v>0</v>
      </c>
      <c r="N19" s="603">
        <f>'[1]Форма.6.4'!N19</f>
        <v>0</v>
      </c>
      <c r="O19" s="326">
        <f>IF(AND(M19=0,N19=0),100,IF(AND(M19=0,N19&gt;0),120,M19/N19*100))</f>
        <v>100</v>
      </c>
      <c r="P19" s="579">
        <f>IF(O19&lt;80,3,IF(O19&gt;120,1,2))</f>
        <v>2</v>
      </c>
      <c r="Q19" s="94">
        <v>0</v>
      </c>
    </row>
    <row r="20" spans="1:17" ht="17.25" thickBot="1">
      <c r="A20" s="228"/>
      <c r="B20" s="245" t="s">
        <v>229</v>
      </c>
      <c r="C20" s="88">
        <f>'[1]Форма.6.4'!C20</f>
        <v>2</v>
      </c>
      <c r="D20" s="579">
        <f>P20</f>
        <v>2</v>
      </c>
      <c r="E20" s="580"/>
      <c r="F20" s="580"/>
      <c r="G20" s="580"/>
      <c r="H20" s="580"/>
      <c r="I20" s="581"/>
      <c r="J20" s="139"/>
      <c r="K20" s="139"/>
      <c r="L20" s="282"/>
      <c r="M20" s="603">
        <f>'[1]Форма.6.4'!M20</f>
        <v>0</v>
      </c>
      <c r="N20" s="603">
        <f>'[1]Форма.6.4'!N20</f>
        <v>0</v>
      </c>
      <c r="O20" s="326">
        <f>IF(AND(M20=0,N20=0),100,IF(AND(M20=0,N20&gt;0),120,M20/N20*100))</f>
        <v>100</v>
      </c>
      <c r="P20" s="579">
        <f>IF(O20&lt;80,3,IF(O20&gt;120,1,2))</f>
        <v>2</v>
      </c>
      <c r="Q20" s="94">
        <v>0</v>
      </c>
    </row>
    <row r="21" spans="1:17" ht="17.25" thickBot="1">
      <c r="A21" s="228"/>
      <c r="B21" s="245" t="s">
        <v>230</v>
      </c>
      <c r="C21" s="88">
        <f>'[1]Форма.6.4'!C21</f>
        <v>2</v>
      </c>
      <c r="D21" s="579">
        <f>P21</f>
        <v>2</v>
      </c>
      <c r="E21" s="580"/>
      <c r="F21" s="580"/>
      <c r="G21" s="580"/>
      <c r="H21" s="580"/>
      <c r="I21" s="581"/>
      <c r="J21" s="139"/>
      <c r="K21" s="139"/>
      <c r="L21" s="282"/>
      <c r="M21" s="603">
        <f>'[1]Форма.6.4'!M21</f>
        <v>0</v>
      </c>
      <c r="N21" s="603">
        <f>'[1]Форма.6.4'!N21</f>
        <v>0</v>
      </c>
      <c r="O21" s="327">
        <f>IF(AND(M21=0,N21=0),100,IF(AND(M21=0,N21&gt;0),120,M21/N21*100))</f>
        <v>100</v>
      </c>
      <c r="P21" s="582">
        <f>IF(O21&lt;80,3,IF(O21&gt;120,1,2))</f>
        <v>2</v>
      </c>
      <c r="Q21" s="81">
        <v>0</v>
      </c>
    </row>
    <row r="22" spans="1:17" ht="17.25" thickBot="1">
      <c r="A22" s="228"/>
      <c r="B22" s="245" t="s">
        <v>231</v>
      </c>
      <c r="C22" s="88">
        <f>'[1]Форма.6.4'!C22</f>
        <v>2</v>
      </c>
      <c r="D22" s="579">
        <f>P22</f>
        <v>2</v>
      </c>
      <c r="E22" s="580"/>
      <c r="F22" s="580"/>
      <c r="G22" s="580"/>
      <c r="H22" s="580"/>
      <c r="I22" s="581"/>
      <c r="J22" s="139"/>
      <c r="K22" s="139"/>
      <c r="L22" s="282"/>
      <c r="M22" s="603">
        <f>'[1]Форма.6.4'!M22</f>
        <v>0</v>
      </c>
      <c r="N22" s="603">
        <f>'[1]Форма.6.4'!N22</f>
        <v>0</v>
      </c>
      <c r="O22" s="327">
        <f>IF(AND(M22=0,N22=0),100,IF(AND(M22=0,N22&gt;0),120,M22/N22*100))</f>
        <v>100</v>
      </c>
      <c r="P22" s="582">
        <f>IF(O22&lt;80,3,IF(O22&gt;120,1,2))</f>
        <v>2</v>
      </c>
      <c r="Q22" s="81">
        <v>0</v>
      </c>
    </row>
    <row r="23" spans="1:17" ht="17.25" thickBot="1">
      <c r="A23" s="15"/>
      <c r="B23" s="246" t="s">
        <v>232</v>
      </c>
      <c r="C23" s="252">
        <f>AVERAGE(C24)</f>
        <v>2</v>
      </c>
      <c r="D23" s="252">
        <f>AVERAGE(D24)</f>
        <v>2</v>
      </c>
      <c r="E23" s="440"/>
      <c r="F23" s="440"/>
      <c r="G23" s="440"/>
      <c r="H23" s="440"/>
      <c r="I23" s="435"/>
      <c r="J23" s="435"/>
      <c r="K23" s="437"/>
      <c r="L23" s="282"/>
      <c r="O23" s="23"/>
      <c r="P23" s="252">
        <f>AVERAGE(P24)</f>
        <v>2</v>
      </c>
      <c r="Q23" s="81">
        <v>0</v>
      </c>
    </row>
    <row r="24" spans="1:17" ht="17.25" thickBot="1">
      <c r="A24" s="4"/>
      <c r="B24" s="245" t="s">
        <v>233</v>
      </c>
      <c r="C24" s="88">
        <f>'[1]Форма.6.4'!C24</f>
        <v>2</v>
      </c>
      <c r="D24" s="579">
        <f>P24</f>
        <v>2</v>
      </c>
      <c r="E24" s="580"/>
      <c r="F24" s="580"/>
      <c r="G24" s="580"/>
      <c r="H24" s="580"/>
      <c r="I24" s="581"/>
      <c r="J24" s="139"/>
      <c r="K24" s="139"/>
      <c r="L24" s="282"/>
      <c r="M24" s="603">
        <f>'[1]Форма.6.4'!M24</f>
        <v>0</v>
      </c>
      <c r="N24" s="603">
        <f>'[1]Форма.6.4'!N24</f>
        <v>0.5384615384615384</v>
      </c>
      <c r="O24" s="326">
        <f>IF(AND(M24=0,N24=0),100,IF(AND(M24=0,N24&gt;0),120,M24/N24*100))</f>
        <v>120</v>
      </c>
      <c r="P24" s="583">
        <f>IF(O24&gt;120,3,IF(O24&lt;80,1,2))</f>
        <v>2</v>
      </c>
      <c r="Q24" s="94">
        <v>0</v>
      </c>
    </row>
    <row r="25" spans="1:17" ht="17.25" thickBot="1">
      <c r="A25" s="15"/>
      <c r="B25" s="247" t="s">
        <v>104</v>
      </c>
      <c r="C25" s="253">
        <f>AVERAGE(C26,C27)</f>
        <v>2</v>
      </c>
      <c r="D25" s="253">
        <f>AVERAGE(D26,D27)</f>
        <v>2</v>
      </c>
      <c r="E25" s="441"/>
      <c r="F25" s="441"/>
      <c r="G25" s="441"/>
      <c r="H25" s="441"/>
      <c r="I25" s="435"/>
      <c r="J25" s="435"/>
      <c r="K25" s="442"/>
      <c r="L25" s="282"/>
      <c r="O25" s="23"/>
      <c r="P25" s="253">
        <f>AVERAGE(P26,P27)</f>
        <v>2</v>
      </c>
      <c r="Q25" s="81">
        <v>0</v>
      </c>
    </row>
    <row r="26" spans="1:17" ht="16.5">
      <c r="A26" s="4"/>
      <c r="B26" s="245" t="s">
        <v>409</v>
      </c>
      <c r="C26" s="88">
        <f>'[1]Форма.6.4'!C26</f>
        <v>2</v>
      </c>
      <c r="D26" s="579">
        <f>P26</f>
        <v>2</v>
      </c>
      <c r="E26" s="580"/>
      <c r="F26" s="580"/>
      <c r="G26" s="580"/>
      <c r="H26" s="580"/>
      <c r="I26" s="581"/>
      <c r="J26" s="139"/>
      <c r="K26" s="139"/>
      <c r="L26" s="282"/>
      <c r="M26" s="603">
        <f>'[1]Форма.6.4'!M26</f>
        <v>0</v>
      </c>
      <c r="N26" s="603">
        <f>'[1]Форма.6.4'!N26</f>
        <v>0.23076923076923078</v>
      </c>
      <c r="O26" s="326">
        <f>IF(AND(M26=0,N26=0),100,IF(AND(M26=0,N26&gt;0),120,M26/N26*100))</f>
        <v>120</v>
      </c>
      <c r="P26" s="584">
        <f>IF(O26&gt;120,3,IF(O26&lt;80,1,2))</f>
        <v>2</v>
      </c>
      <c r="Q26" s="94">
        <v>0</v>
      </c>
    </row>
    <row r="27" spans="1:17" ht="17.25" thickBot="1">
      <c r="A27" s="4"/>
      <c r="B27" s="245" t="s">
        <v>234</v>
      </c>
      <c r="C27" s="88">
        <f>'[1]Форма.6.4'!C27</f>
        <v>2</v>
      </c>
      <c r="D27" s="579">
        <f>P27</f>
        <v>2</v>
      </c>
      <c r="E27" s="580"/>
      <c r="F27" s="580"/>
      <c r="G27" s="580"/>
      <c r="H27" s="580"/>
      <c r="I27" s="581"/>
      <c r="J27" s="139"/>
      <c r="K27" s="139"/>
      <c r="L27" s="282"/>
      <c r="M27" s="603">
        <f>'[1]Форма.6.4'!M27</f>
        <v>0</v>
      </c>
      <c r="N27" s="603">
        <f>'[1]Форма.6.4'!N27</f>
        <v>0.23076923076923078</v>
      </c>
      <c r="O27" s="326">
        <f>IF(AND(M27=0,N27=0),100,IF(AND(M27=0,N27&gt;0),120,M27/N27*100))</f>
        <v>120</v>
      </c>
      <c r="P27" s="585">
        <f>IF(O27&gt;120,3,IF(O27&lt;80,1,2))</f>
        <v>2</v>
      </c>
      <c r="Q27" s="94">
        <v>0</v>
      </c>
    </row>
    <row r="28" spans="1:17" ht="18.75" thickBot="1">
      <c r="A28" s="5"/>
      <c r="B28" s="242" t="s">
        <v>217</v>
      </c>
      <c r="C28" s="255">
        <f>AVERAGE(C47,C44,C42,C40,C38,C32,C29)</f>
        <v>0.5857142857142856</v>
      </c>
      <c r="D28" s="255">
        <f>AVERAGE(D47,D44,D42,D40,D38,D32,D29)</f>
        <v>0.5857142857142856</v>
      </c>
      <c r="E28" s="438"/>
      <c r="F28" s="438"/>
      <c r="G28" s="438"/>
      <c r="H28" s="438"/>
      <c r="I28" s="443"/>
      <c r="J28" s="443"/>
      <c r="K28" s="438"/>
      <c r="L28" s="282"/>
      <c r="M28" s="154"/>
      <c r="N28" s="154"/>
      <c r="O28" s="154"/>
      <c r="P28" s="255">
        <f>AVERAGE(P47,P44,P42,P40,P38,P32,P29)</f>
        <v>0.5857142857142856</v>
      </c>
      <c r="Q28" s="586">
        <v>0</v>
      </c>
    </row>
    <row r="29" spans="1:17" ht="16.5">
      <c r="A29" s="15"/>
      <c r="B29" s="244" t="s">
        <v>235</v>
      </c>
      <c r="C29" s="254">
        <f>IF(MIN(C30:C31)=0,0,AVERAGE(C30:C31))</f>
        <v>2</v>
      </c>
      <c r="D29" s="254">
        <f>IF(MIN(D30:D31)=0,0,AVERAGE(D30:D31))</f>
        <v>2</v>
      </c>
      <c r="E29" s="444"/>
      <c r="F29" s="444"/>
      <c r="G29" s="444"/>
      <c r="H29" s="444"/>
      <c r="I29" s="435"/>
      <c r="J29" s="435"/>
      <c r="K29" s="445"/>
      <c r="L29" s="282"/>
      <c r="O29" s="23"/>
      <c r="P29" s="254">
        <f>IF(MIN(P30:P31)=0,0,AVERAGE(P30:P31))</f>
        <v>2</v>
      </c>
      <c r="Q29" s="94">
        <v>0</v>
      </c>
    </row>
    <row r="30" spans="1:17" ht="16.5" customHeight="1">
      <c r="A30" s="4"/>
      <c r="B30" s="587" t="s">
        <v>236</v>
      </c>
      <c r="C30" s="88">
        <f>'[1]Форма.6.4'!C30</f>
        <v>2</v>
      </c>
      <c r="D30" s="579">
        <f>P30</f>
        <v>2</v>
      </c>
      <c r="E30" s="580"/>
      <c r="F30" s="580"/>
      <c r="G30" s="580"/>
      <c r="H30" s="580"/>
      <c r="I30" s="581"/>
      <c r="J30" s="139"/>
      <c r="K30" s="139"/>
      <c r="L30" s="282"/>
      <c r="M30" s="603">
        <f>'[1]Форма.6.4'!M30</f>
        <v>0</v>
      </c>
      <c r="N30" s="603">
        <f>'[1]Форма.6.4'!N30</f>
        <v>0</v>
      </c>
      <c r="O30" s="588">
        <f>IF(AND(M30=0,N30=0),100,IF(AND(M30=0,N30&gt;0),120,M30/N30*100))</f>
        <v>100</v>
      </c>
      <c r="P30" s="585">
        <f>IF(O30&gt;120,3,IF(O30&lt;80,1,2))</f>
        <v>2</v>
      </c>
      <c r="Q30" s="94">
        <v>0</v>
      </c>
    </row>
    <row r="31" spans="1:17" ht="16.5">
      <c r="A31" s="15"/>
      <c r="B31" s="589" t="s">
        <v>237</v>
      </c>
      <c r="C31" s="88">
        <f>'[1]Форма.6.4'!C31</f>
        <v>2</v>
      </c>
      <c r="D31" s="579">
        <f>P31</f>
        <v>2</v>
      </c>
      <c r="E31" s="580"/>
      <c r="F31" s="580"/>
      <c r="G31" s="580"/>
      <c r="H31" s="580"/>
      <c r="I31" s="581"/>
      <c r="J31" s="139"/>
      <c r="K31" s="139"/>
      <c r="L31" s="282"/>
      <c r="M31" s="603">
        <f>'[1]Форма.6.4'!M31</f>
        <v>27</v>
      </c>
      <c r="N31" s="603">
        <f>'[1]Форма.6.4'!N31</f>
        <v>27</v>
      </c>
      <c r="O31" s="326">
        <f>IF(AND(M31=0,N31=0),100,IF(AND(M31=0,N31&gt;0),120,M31/N31*100))</f>
        <v>100</v>
      </c>
      <c r="P31" s="584">
        <f>IF(O31&gt;120,3,IF(O31&lt;80,1,2))</f>
        <v>2</v>
      </c>
      <c r="Q31" s="81">
        <v>0</v>
      </c>
    </row>
    <row r="32" spans="1:17" ht="16.5">
      <c r="A32" s="4"/>
      <c r="B32" s="589" t="s">
        <v>238</v>
      </c>
      <c r="C32" s="592">
        <f>AVERAGE(C33)</f>
        <v>0.5</v>
      </c>
      <c r="D32" s="592">
        <f>AVERAGE(D33)</f>
        <v>0.5</v>
      </c>
      <c r="E32" s="593"/>
      <c r="F32" s="593"/>
      <c r="G32" s="593"/>
      <c r="H32" s="593"/>
      <c r="I32" s="590"/>
      <c r="J32" s="590"/>
      <c r="K32" s="437"/>
      <c r="L32" s="591"/>
      <c r="M32" s="594"/>
      <c r="N32" s="594"/>
      <c r="O32" s="594"/>
      <c r="P32" s="592">
        <f>AVERAGE(P33,P34,P37)</f>
        <v>0.5</v>
      </c>
      <c r="Q32" s="94"/>
    </row>
    <row r="33" spans="1:17" ht="17.25" thickBot="1">
      <c r="A33" s="4"/>
      <c r="B33" s="245" t="s">
        <v>239</v>
      </c>
      <c r="C33" s="88">
        <f>'[1]Форма.6.4'!C33</f>
        <v>0.5</v>
      </c>
      <c r="D33" s="579">
        <f>P33</f>
        <v>0.5</v>
      </c>
      <c r="E33" s="580"/>
      <c r="F33" s="580"/>
      <c r="G33" s="580"/>
      <c r="H33" s="580"/>
      <c r="I33" s="581"/>
      <c r="J33" s="139"/>
      <c r="K33" s="139"/>
      <c r="L33" s="282"/>
      <c r="M33" s="603">
        <f>'[1]Форма.6.4'!M33</f>
        <v>14</v>
      </c>
      <c r="N33" s="603">
        <f>'[1]Форма.6.4'!N33</f>
        <v>14</v>
      </c>
      <c r="O33" s="326">
        <f>IF(AND(M33=0,N33=0),100,IF(AND(M33=0,N33&gt;0),120,M33/N33*100))</f>
        <v>100</v>
      </c>
      <c r="P33" s="595">
        <f>IF(O33&gt;120,0.75,IF(O33&lt;80,0.25,0.5))</f>
        <v>0.5</v>
      </c>
      <c r="Q33" s="94"/>
    </row>
    <row r="34" spans="1:16" ht="16.5" customHeight="1" thickBot="1">
      <c r="A34" s="4"/>
      <c r="B34" s="245" t="s">
        <v>410</v>
      </c>
      <c r="C34" s="596">
        <f>AVERAGE(C35:C36)</f>
        <v>0.5</v>
      </c>
      <c r="D34" s="596">
        <f>AVERAGE(D35:D36)</f>
        <v>0.5</v>
      </c>
      <c r="E34" s="580"/>
      <c r="F34" s="580"/>
      <c r="G34" s="580"/>
      <c r="H34" s="580"/>
      <c r="I34" s="139"/>
      <c r="J34" s="139"/>
      <c r="K34" s="139"/>
      <c r="L34" s="282"/>
      <c r="M34" s="594"/>
      <c r="N34" s="594"/>
      <c r="O34" s="594"/>
      <c r="P34" s="596">
        <f>AVERAGE(P35:P36)</f>
        <v>0.5</v>
      </c>
    </row>
    <row r="35" spans="1:17" s="8" customFormat="1" ht="16.5">
      <c r="A35" s="15"/>
      <c r="B35" s="245" t="s">
        <v>411</v>
      </c>
      <c r="C35" s="88">
        <f>'[1]Форма.6.4'!C35</f>
        <v>0.5</v>
      </c>
      <c r="D35" s="579">
        <f>P35</f>
        <v>0.5</v>
      </c>
      <c r="E35" s="580"/>
      <c r="F35" s="580"/>
      <c r="G35" s="580"/>
      <c r="H35" s="580"/>
      <c r="I35" s="581"/>
      <c r="J35" s="139"/>
      <c r="K35" s="139"/>
      <c r="L35" s="282"/>
      <c r="M35" s="603">
        <f>'[1]Форма.6.4'!M35</f>
        <v>14</v>
      </c>
      <c r="N35" s="603">
        <f>'[1]Форма.6.4'!N35</f>
        <v>14</v>
      </c>
      <c r="O35" s="326">
        <f>IF(AND(M35=0,N35=0),100,IF(AND(M35=0,N35&gt;0),120,M35/N35*100))</f>
        <v>100</v>
      </c>
      <c r="P35" s="597">
        <f>IF(O35&gt;120,0.75,IF(O35&lt;80,0.25,0.5))</f>
        <v>0.5</v>
      </c>
      <c r="Q35" s="94">
        <v>0</v>
      </c>
    </row>
    <row r="36" spans="1:17" s="8" customFormat="1" ht="16.5" customHeight="1">
      <c r="A36" s="4"/>
      <c r="B36" s="245" t="s">
        <v>412</v>
      </c>
      <c r="C36" s="88">
        <f>'[1]Форма.6.4'!C36</f>
        <v>0.5</v>
      </c>
      <c r="D36" s="579">
        <f>P36</f>
        <v>0.5</v>
      </c>
      <c r="E36" s="580"/>
      <c r="F36" s="580"/>
      <c r="G36" s="580"/>
      <c r="H36" s="580"/>
      <c r="I36" s="581"/>
      <c r="J36" s="139"/>
      <c r="K36" s="139"/>
      <c r="L36" s="282"/>
      <c r="M36" s="603">
        <f>'[1]Форма.6.4'!M36</f>
        <v>14</v>
      </c>
      <c r="N36" s="603">
        <f>'[1]Форма.6.4'!N36</f>
        <v>14</v>
      </c>
      <c r="O36" s="326">
        <f>IF(AND(M36=0,N36=0),100,IF(AND(M36=0,N36&gt;0),120,M36/N36*100))</f>
        <v>100</v>
      </c>
      <c r="P36" s="598">
        <f>IF(O36&gt;120,0.75,IF(O36&lt;80,0.25,0.5))</f>
        <v>0.5</v>
      </c>
      <c r="Q36" s="94"/>
    </row>
    <row r="37" spans="1:16" ht="16.5" customHeight="1" thickBot="1">
      <c r="A37" s="4"/>
      <c r="B37" s="245" t="s">
        <v>413</v>
      </c>
      <c r="C37" s="88">
        <f>'[1]Форма.6.4'!C37</f>
        <v>0.5</v>
      </c>
      <c r="D37" s="579">
        <f>P37</f>
        <v>0.5</v>
      </c>
      <c r="E37" s="580"/>
      <c r="F37" s="580"/>
      <c r="G37" s="580"/>
      <c r="H37" s="580"/>
      <c r="I37" s="581"/>
      <c r="J37" s="139"/>
      <c r="K37" s="139"/>
      <c r="L37" s="282"/>
      <c r="M37" s="603">
        <f>'[1]Форма.6.4'!M37</f>
        <v>0</v>
      </c>
      <c r="N37" s="603">
        <f>'[1]Форма.6.4'!N37</f>
        <v>0</v>
      </c>
      <c r="O37" s="326">
        <f>IF(AND(M37=0,N37=0),100,IF(AND(M37=0,N37&gt;0),120,M37/N37*100))</f>
        <v>100</v>
      </c>
      <c r="P37" s="598">
        <f>IF(O37&gt;120,0.75,IF(O37&lt;80,0.25,0.5))</f>
        <v>0.5</v>
      </c>
    </row>
    <row r="38" spans="1:17" ht="17.25" thickBot="1">
      <c r="A38" s="15"/>
      <c r="B38" s="244" t="s">
        <v>214</v>
      </c>
      <c r="C38" s="252">
        <f>AVERAGE(C39)</f>
        <v>0.2</v>
      </c>
      <c r="D38" s="252">
        <f>AVERAGE(D39)</f>
        <v>0.2</v>
      </c>
      <c r="E38" s="440"/>
      <c r="F38" s="440"/>
      <c r="G38" s="440"/>
      <c r="H38" s="440"/>
      <c r="I38" s="435"/>
      <c r="J38" s="435"/>
      <c r="K38" s="442"/>
      <c r="L38" s="282"/>
      <c r="O38" s="23"/>
      <c r="P38" s="252">
        <f>AVERAGE(P39)</f>
        <v>0.2</v>
      </c>
      <c r="Q38" s="94">
        <v>0</v>
      </c>
    </row>
    <row r="39" spans="1:17" ht="17.25" thickBot="1">
      <c r="A39" s="228"/>
      <c r="B39" s="245" t="s">
        <v>240</v>
      </c>
      <c r="C39" s="88">
        <f>'[1]Форма.6.4'!C39</f>
        <v>0.2</v>
      </c>
      <c r="D39" s="579">
        <f>P39</f>
        <v>0.2</v>
      </c>
      <c r="E39" s="580"/>
      <c r="F39" s="580"/>
      <c r="G39" s="580"/>
      <c r="H39" s="580"/>
      <c r="I39" s="581"/>
      <c r="J39" s="139"/>
      <c r="K39" s="139"/>
      <c r="L39" s="282"/>
      <c r="M39" s="603">
        <f>'[1]Форма.6.4'!M39</f>
        <v>0</v>
      </c>
      <c r="N39" s="603">
        <f>'[1]Форма.6.4'!N39</f>
        <v>0</v>
      </c>
      <c r="O39" s="326">
        <f>IF(AND(M39=0,N39=0),100,IF(AND(M39=0,N39&gt;0),120,M39/N39*100))</f>
        <v>100</v>
      </c>
      <c r="P39" s="598">
        <f>IF(O39&gt;120,0.3,IF(O39&lt;80,0.1,0.2))</f>
        <v>0.2</v>
      </c>
      <c r="Q39" s="94">
        <v>0</v>
      </c>
    </row>
    <row r="40" spans="1:17" ht="17.25" thickBot="1">
      <c r="A40" s="15"/>
      <c r="B40" s="244" t="s">
        <v>241</v>
      </c>
      <c r="C40" s="252">
        <f>AVERAGE(C41)</f>
        <v>0.2</v>
      </c>
      <c r="D40" s="252">
        <f>AVERAGE(D41)</f>
        <v>0.2</v>
      </c>
      <c r="E40" s="440"/>
      <c r="F40" s="440"/>
      <c r="G40" s="440"/>
      <c r="H40" s="440"/>
      <c r="I40" s="435"/>
      <c r="J40" s="435"/>
      <c r="K40" s="442"/>
      <c r="L40" s="282"/>
      <c r="O40" s="23"/>
      <c r="P40" s="252">
        <f>AVERAGE(P41)</f>
        <v>0.2</v>
      </c>
      <c r="Q40" s="94">
        <v>0</v>
      </c>
    </row>
    <row r="41" spans="1:17" ht="17.25" thickBot="1">
      <c r="A41" s="4"/>
      <c r="B41" s="245" t="s">
        <v>242</v>
      </c>
      <c r="C41" s="88">
        <f>'[1]Форма.6.4'!C41</f>
        <v>0.2</v>
      </c>
      <c r="D41" s="579">
        <f>P41</f>
        <v>0.2</v>
      </c>
      <c r="E41" s="580"/>
      <c r="F41" s="580"/>
      <c r="G41" s="580"/>
      <c r="H41" s="580"/>
      <c r="I41" s="581"/>
      <c r="J41" s="139"/>
      <c r="K41" s="139"/>
      <c r="L41" s="282"/>
      <c r="M41" s="603">
        <f>'[1]Форма.6.4'!M41</f>
        <v>0</v>
      </c>
      <c r="N41" s="603">
        <f>'[1]Форма.6.4'!N41</f>
        <v>0</v>
      </c>
      <c r="O41" s="326">
        <f>IF(AND(M41=0,N41=0),100,IF(AND(M41=0,N41&gt;0),120,M41/N41*100))</f>
        <v>100</v>
      </c>
      <c r="P41" s="598">
        <f>IF(O41&gt;120,0.3,IF(O41&lt;80,0.1,0.2))</f>
        <v>0.2</v>
      </c>
      <c r="Q41" s="94">
        <v>0</v>
      </c>
    </row>
    <row r="42" spans="1:17" ht="17.25" thickBot="1">
      <c r="A42" s="15"/>
      <c r="B42" s="244" t="s">
        <v>414</v>
      </c>
      <c r="C42" s="252">
        <f>AVERAGE(C43)</f>
        <v>0.5</v>
      </c>
      <c r="D42" s="252">
        <f>AVERAGE(D43)</f>
        <v>0.5</v>
      </c>
      <c r="E42" s="440"/>
      <c r="F42" s="440"/>
      <c r="G42" s="440"/>
      <c r="H42" s="440"/>
      <c r="I42" s="435"/>
      <c r="J42" s="435"/>
      <c r="K42" s="442"/>
      <c r="L42" s="282"/>
      <c r="O42" s="23"/>
      <c r="P42" s="252">
        <f>AVERAGE(P43)</f>
        <v>0.5</v>
      </c>
      <c r="Q42" s="94">
        <v>0</v>
      </c>
    </row>
    <row r="43" spans="1:17" ht="17.25" thickBot="1">
      <c r="A43" s="4"/>
      <c r="B43" s="245" t="s">
        <v>415</v>
      </c>
      <c r="C43" s="88">
        <f>'[1]Форма.6.4'!C43</f>
        <v>0.5</v>
      </c>
      <c r="D43" s="579">
        <f>P43</f>
        <v>0.5</v>
      </c>
      <c r="E43" s="580"/>
      <c r="F43" s="580"/>
      <c r="G43" s="580"/>
      <c r="H43" s="580"/>
      <c r="I43" s="581"/>
      <c r="J43" s="139"/>
      <c r="K43" s="139"/>
      <c r="L43" s="282"/>
      <c r="M43" s="603">
        <f>'[1]Форма.6.4'!M43</f>
        <v>0</v>
      </c>
      <c r="N43" s="603">
        <f>'[1]Форма.6.4'!N43</f>
        <v>0</v>
      </c>
      <c r="O43" s="326">
        <f>IF(AND(M43=0,N43=0),100,IF(AND(M43=0,N43&gt;0),120,M43/N43*100))</f>
        <v>100</v>
      </c>
      <c r="P43" s="598">
        <f>IF(O43&gt;120,0.75,IF(O43&lt;80,0.25,0.5))</f>
        <v>0.5</v>
      </c>
      <c r="Q43" s="94">
        <v>0</v>
      </c>
    </row>
    <row r="44" spans="1:17" ht="17.25" thickBot="1">
      <c r="A44" s="15"/>
      <c r="B44" s="244" t="s">
        <v>104</v>
      </c>
      <c r="C44" s="252">
        <f>AVERAGE(C45)</f>
        <v>0.5</v>
      </c>
      <c r="D44" s="252">
        <f>AVERAGE(D45)</f>
        <v>0.5</v>
      </c>
      <c r="E44" s="440"/>
      <c r="F44" s="440"/>
      <c r="G44" s="440"/>
      <c r="H44" s="440"/>
      <c r="I44" s="435"/>
      <c r="J44" s="435"/>
      <c r="K44" s="442"/>
      <c r="L44" s="282"/>
      <c r="O44" s="23"/>
      <c r="P44" s="252">
        <f>AVERAGE(P45:P46)</f>
        <v>0.5</v>
      </c>
      <c r="Q44" s="94">
        <v>0</v>
      </c>
    </row>
    <row r="45" spans="1:17" ht="16.5">
      <c r="A45" s="4"/>
      <c r="B45" s="245" t="s">
        <v>416</v>
      </c>
      <c r="C45" s="88">
        <f>'[1]Форма.6.4'!C45</f>
        <v>0.5</v>
      </c>
      <c r="D45" s="579">
        <f>P45</f>
        <v>0.5</v>
      </c>
      <c r="E45" s="580"/>
      <c r="F45" s="580"/>
      <c r="G45" s="580"/>
      <c r="H45" s="580"/>
      <c r="I45" s="581"/>
      <c r="J45" s="139"/>
      <c r="K45" s="139"/>
      <c r="L45" s="282"/>
      <c r="M45" s="603">
        <f>'[1]Форма.6.4'!M45</f>
        <v>1</v>
      </c>
      <c r="N45" s="603">
        <f>'[1]Форма.6.4'!N45</f>
        <v>1</v>
      </c>
      <c r="O45" s="326">
        <f>IF(AND(M45=0,N45=0),100,IF(AND(M45=0,N45&gt;0),120,M45/N45*100))</f>
        <v>100</v>
      </c>
      <c r="P45" s="579">
        <f>IF(O45&lt;80,0.75,IF(O45&gt;120,0.25,0.5))</f>
        <v>0.5</v>
      </c>
      <c r="Q45" s="94">
        <v>0</v>
      </c>
    </row>
    <row r="46" spans="1:17" ht="17.25" thickBot="1">
      <c r="A46" s="4"/>
      <c r="B46" s="245" t="s">
        <v>417</v>
      </c>
      <c r="C46" s="88">
        <f>'[1]Форма.6.4'!C46</f>
        <v>0.5</v>
      </c>
      <c r="D46" s="579">
        <f>P46</f>
        <v>0.5</v>
      </c>
      <c r="E46" s="580"/>
      <c r="F46" s="580"/>
      <c r="G46" s="580"/>
      <c r="H46" s="580"/>
      <c r="I46" s="581"/>
      <c r="J46" s="139"/>
      <c r="K46" s="139"/>
      <c r="L46" s="282"/>
      <c r="M46" s="603">
        <f>'[1]Форма.6.4'!M46</f>
        <v>0</v>
      </c>
      <c r="N46" s="603">
        <f>'[1]Форма.6.4'!N46</f>
        <v>0</v>
      </c>
      <c r="O46" s="326">
        <f>IF(AND(M46=0,N46=0),100,IF(AND(M46=0,N46&gt;0),120,M46/N46*100))</f>
        <v>100</v>
      </c>
      <c r="P46" s="598">
        <f>IF(O46&gt;120,0.75,IF(O46&lt;80,0.25,0.5))</f>
        <v>0.5</v>
      </c>
      <c r="Q46" s="94">
        <v>0</v>
      </c>
    </row>
    <row r="47" spans="1:17" ht="17.25" thickBot="1">
      <c r="A47" s="15"/>
      <c r="B47" s="244" t="s">
        <v>418</v>
      </c>
      <c r="C47" s="252">
        <f>AVERAGE(C48)</f>
        <v>0.2</v>
      </c>
      <c r="D47" s="252">
        <f>AVERAGE(D48)</f>
        <v>0.2</v>
      </c>
      <c r="E47" s="440"/>
      <c r="F47" s="440"/>
      <c r="G47" s="440"/>
      <c r="H47" s="440"/>
      <c r="I47" s="435"/>
      <c r="J47" s="435"/>
      <c r="K47" s="442"/>
      <c r="L47" s="282"/>
      <c r="O47" s="23"/>
      <c r="P47" s="252">
        <f>AVERAGE(P48)</f>
        <v>0.2</v>
      </c>
      <c r="Q47" s="94">
        <v>0</v>
      </c>
    </row>
    <row r="48" spans="1:17" ht="17.25" thickBot="1">
      <c r="A48" s="4"/>
      <c r="B48" s="245" t="s">
        <v>419</v>
      </c>
      <c r="C48" s="88">
        <f>'[1]Форма.6.4'!C48</f>
        <v>0.2</v>
      </c>
      <c r="D48" s="579">
        <f>P48</f>
        <v>0.2</v>
      </c>
      <c r="E48" s="580"/>
      <c r="F48" s="580"/>
      <c r="G48" s="580"/>
      <c r="H48" s="580"/>
      <c r="I48" s="581"/>
      <c r="J48" s="139"/>
      <c r="K48" s="139"/>
      <c r="L48" s="282"/>
      <c r="M48" s="603">
        <f>'[1]Форма.6.4'!M48</f>
        <v>0</v>
      </c>
      <c r="N48" s="603">
        <f>'[1]Форма.6.4'!N48</f>
        <v>0</v>
      </c>
      <c r="O48" s="326">
        <f>IF(AND(M48=0,N48=0),100,IF(AND(M48=0,N48&gt;0),120,M48/N48*100))</f>
        <v>100</v>
      </c>
      <c r="P48" s="598">
        <f>IF(O48&gt;120,0.3,IF(O48&lt;80,0.1,0.2))</f>
        <v>0.2</v>
      </c>
      <c r="Q48" s="94">
        <v>0</v>
      </c>
    </row>
    <row r="49" spans="1:17" ht="18.75" thickBot="1">
      <c r="A49" s="5"/>
      <c r="B49" s="243" t="s">
        <v>218</v>
      </c>
      <c r="C49" s="252">
        <f>AVERAGE(C50,C51,C58,C64,C66)</f>
        <v>1.8666666666666665</v>
      </c>
      <c r="D49" s="252">
        <f>AVERAGE(D50,D51,D58,D64,D66)</f>
        <v>1.8666666666666665</v>
      </c>
      <c r="E49" s="440"/>
      <c r="F49" s="440"/>
      <c r="G49" s="440"/>
      <c r="H49" s="440"/>
      <c r="I49" s="435"/>
      <c r="J49" s="435"/>
      <c r="K49" s="139"/>
      <c r="L49" s="282"/>
      <c r="O49" s="23"/>
      <c r="P49" s="252">
        <f>AVERAGE(P50,P51,P58,P64,P66)</f>
        <v>1.8666666666666665</v>
      </c>
      <c r="Q49" s="94">
        <v>0</v>
      </c>
    </row>
    <row r="50" spans="1:17" ht="17.25" thickBot="1">
      <c r="A50" s="228"/>
      <c r="B50" s="245" t="s">
        <v>219</v>
      </c>
      <c r="C50" s="88">
        <f>'[1]Форма.6.4'!C50</f>
        <v>2</v>
      </c>
      <c r="D50" s="579">
        <f>P50</f>
        <v>2</v>
      </c>
      <c r="E50" s="580"/>
      <c r="F50" s="580"/>
      <c r="G50" s="580"/>
      <c r="H50" s="580"/>
      <c r="I50" s="581"/>
      <c r="J50" s="139"/>
      <c r="K50" s="139"/>
      <c r="L50" s="282"/>
      <c r="M50" s="603">
        <f>'[1]Форма.6.4'!M50</f>
        <v>1</v>
      </c>
      <c r="N50" s="603">
        <f>'[1]Форма.6.4'!N50</f>
        <v>1</v>
      </c>
      <c r="O50" s="326">
        <f>IF(AND(M50=0,N50=0),100,IF(AND(M50=0,N50&gt;0),120,M50/N50*100))</f>
        <v>100</v>
      </c>
      <c r="P50" s="579">
        <f>IF(O50&lt;80,3,IF(O50&gt;120,1,2))</f>
        <v>2</v>
      </c>
      <c r="Q50" s="94">
        <v>0</v>
      </c>
    </row>
    <row r="51" spans="1:17" ht="17.25" thickBot="1">
      <c r="A51" s="15"/>
      <c r="B51" s="244" t="s">
        <v>102</v>
      </c>
      <c r="C51" s="252">
        <f>AVERAGE(C52,C53,C54,C55,C56,C57)</f>
        <v>1.8333333333333333</v>
      </c>
      <c r="D51" s="252">
        <f>AVERAGE(D52,D53,D54,D55,D56,D57)</f>
        <v>1.8333333333333333</v>
      </c>
      <c r="E51" s="440"/>
      <c r="F51" s="440"/>
      <c r="G51" s="440"/>
      <c r="H51" s="440"/>
      <c r="K51" s="442"/>
      <c r="L51" s="282"/>
      <c r="P51" s="252">
        <f>AVERAGE(P52,P53,P54,P55,P56,P57)</f>
        <v>1.8333333333333333</v>
      </c>
      <c r="Q51" s="94">
        <v>0</v>
      </c>
    </row>
    <row r="52" spans="1:17" ht="16.5">
      <c r="A52" s="4"/>
      <c r="B52" s="245" t="s">
        <v>243</v>
      </c>
      <c r="C52" s="88">
        <f>'[1]Форма.6.4'!C52</f>
        <v>2</v>
      </c>
      <c r="D52" s="579">
        <f aca="true" t="shared" si="0" ref="D52:D57">P52</f>
        <v>2</v>
      </c>
      <c r="E52" s="580"/>
      <c r="F52" s="580"/>
      <c r="G52" s="580"/>
      <c r="H52" s="580"/>
      <c r="I52" s="581"/>
      <c r="J52" s="139"/>
      <c r="K52" s="139"/>
      <c r="L52" s="282"/>
      <c r="M52" s="603">
        <f>'[1]Форма.6.4'!M52</f>
        <v>0</v>
      </c>
      <c r="N52" s="603">
        <f>'[1]Форма.6.4'!N52</f>
        <v>0</v>
      </c>
      <c r="O52" s="326">
        <f aca="true" t="shared" si="1" ref="O52:O57">IF(AND(M52=0,N52=0),100,IF(AND(M52=0,N52&gt;0),120,M52/N52*100))</f>
        <v>100</v>
      </c>
      <c r="P52" s="583">
        <f>IF(O52&gt;120,3,IF(O52&lt;80,1,2))</f>
        <v>2</v>
      </c>
      <c r="Q52" s="94">
        <v>0</v>
      </c>
    </row>
    <row r="53" spans="1:17" ht="16.5">
      <c r="A53" s="4"/>
      <c r="B53" s="245" t="s">
        <v>244</v>
      </c>
      <c r="C53" s="88">
        <f>'[1]Форма.6.4'!C53</f>
        <v>2</v>
      </c>
      <c r="D53" s="579">
        <f t="shared" si="0"/>
        <v>2</v>
      </c>
      <c r="E53" s="580"/>
      <c r="F53" s="580"/>
      <c r="G53" s="580"/>
      <c r="H53" s="580"/>
      <c r="I53" s="581"/>
      <c r="J53" s="139"/>
      <c r="K53" s="139"/>
      <c r="L53" s="282"/>
      <c r="M53" s="603">
        <f>'[1]Форма.6.4'!M53</f>
        <v>0</v>
      </c>
      <c r="N53" s="603">
        <f>'[1]Форма.6.4'!N53</f>
        <v>1.6666666666666667</v>
      </c>
      <c r="O53" s="326">
        <f t="shared" si="1"/>
        <v>120</v>
      </c>
      <c r="P53" s="579">
        <f>IF(O53&lt;80,3,IF(O53&gt;120,1,2))</f>
        <v>2</v>
      </c>
      <c r="Q53" s="94">
        <v>0</v>
      </c>
    </row>
    <row r="54" spans="1:17" ht="16.5">
      <c r="A54" s="4"/>
      <c r="B54" s="245" t="s">
        <v>245</v>
      </c>
      <c r="C54" s="88">
        <f>'[1]Форма.6.4'!C54</f>
        <v>2</v>
      </c>
      <c r="D54" s="579">
        <f t="shared" si="0"/>
        <v>2</v>
      </c>
      <c r="E54" s="580"/>
      <c r="F54" s="580"/>
      <c r="G54" s="580"/>
      <c r="H54" s="580"/>
      <c r="I54" s="581"/>
      <c r="J54" s="139"/>
      <c r="K54" s="139"/>
      <c r="L54" s="282"/>
      <c r="M54" s="603">
        <f>'[1]Форма.6.4'!M54</f>
        <v>0</v>
      </c>
      <c r="N54" s="603">
        <f>'[1]Форма.6.4'!N54</f>
        <v>0</v>
      </c>
      <c r="O54" s="326">
        <f t="shared" si="1"/>
        <v>100</v>
      </c>
      <c r="P54" s="583">
        <f>IF(O54&gt;120,3,IF(O54&lt;80,1,2))</f>
        <v>2</v>
      </c>
      <c r="Q54" s="94">
        <v>0</v>
      </c>
    </row>
    <row r="55" spans="1:17" ht="16.5">
      <c r="A55" s="4"/>
      <c r="B55" s="245" t="s">
        <v>246</v>
      </c>
      <c r="C55" s="88">
        <f>'[1]Форма.6.4'!C55</f>
        <v>2</v>
      </c>
      <c r="D55" s="579">
        <f t="shared" si="0"/>
        <v>2</v>
      </c>
      <c r="E55" s="580"/>
      <c r="F55" s="580"/>
      <c r="G55" s="580"/>
      <c r="H55" s="580"/>
      <c r="I55" s="581"/>
      <c r="J55" s="139"/>
      <c r="K55" s="139"/>
      <c r="L55" s="282"/>
      <c r="M55" s="603">
        <f>'[1]Форма.6.4'!M55</f>
        <v>0</v>
      </c>
      <c r="N55" s="603">
        <f>'[1]Форма.6.4'!N55</f>
        <v>1</v>
      </c>
      <c r="O55" s="326">
        <f t="shared" si="1"/>
        <v>120</v>
      </c>
      <c r="P55" s="583">
        <f>IF(O55&gt;120,3,IF(O55&lt;80,1,2))</f>
        <v>2</v>
      </c>
      <c r="Q55" s="94">
        <v>0</v>
      </c>
    </row>
    <row r="56" spans="1:17" ht="16.5">
      <c r="A56" s="4"/>
      <c r="B56" s="245" t="s">
        <v>247</v>
      </c>
      <c r="C56" s="88">
        <f>'[1]Форма.6.4'!C56</f>
        <v>2</v>
      </c>
      <c r="D56" s="579">
        <f t="shared" si="0"/>
        <v>2</v>
      </c>
      <c r="E56" s="580"/>
      <c r="F56" s="580"/>
      <c r="G56" s="580"/>
      <c r="H56" s="580"/>
      <c r="I56" s="581"/>
      <c r="J56" s="139"/>
      <c r="K56" s="139"/>
      <c r="L56" s="282"/>
      <c r="M56" s="603">
        <f>'[1]Форма.6.4'!M56</f>
        <v>0</v>
      </c>
      <c r="N56" s="603">
        <f>'[1]Форма.6.4'!N56</f>
        <v>0.6666666666666666</v>
      </c>
      <c r="O56" s="326">
        <f t="shared" si="1"/>
        <v>120</v>
      </c>
      <c r="P56" s="579">
        <f>IF(O56&lt;80,3,IF(O56&gt;120,1,2))</f>
        <v>2</v>
      </c>
      <c r="Q56" s="94">
        <v>0</v>
      </c>
    </row>
    <row r="57" spans="1:17" ht="17.25" thickBot="1">
      <c r="A57" s="4"/>
      <c r="B57" s="245" t="s">
        <v>248</v>
      </c>
      <c r="C57" s="88">
        <f>'[1]Форма.6.4'!C57</f>
        <v>1</v>
      </c>
      <c r="D57" s="579">
        <f t="shared" si="0"/>
        <v>1</v>
      </c>
      <c r="E57" s="580"/>
      <c r="F57" s="580"/>
      <c r="G57" s="580"/>
      <c r="H57" s="580"/>
      <c r="I57" s="581"/>
      <c r="J57" s="139"/>
      <c r="K57" s="139"/>
      <c r="L57" s="282"/>
      <c r="M57" s="603">
        <f>'[1]Форма.6.4'!M57</f>
        <v>2</v>
      </c>
      <c r="N57" s="603">
        <f>'[1]Форма.6.4'!N57</f>
        <v>1</v>
      </c>
      <c r="O57" s="326">
        <f t="shared" si="1"/>
        <v>200</v>
      </c>
      <c r="P57" s="579">
        <f>IF(O57&lt;80,3,IF(O57&gt;120,1,2))</f>
        <v>1</v>
      </c>
      <c r="Q57" s="94">
        <v>0</v>
      </c>
    </row>
    <row r="58" spans="1:17" ht="17.25" thickBot="1">
      <c r="A58" s="15"/>
      <c r="B58" s="244" t="s">
        <v>106</v>
      </c>
      <c r="C58" s="252">
        <f>AVERAGE(C59,C60)</f>
        <v>1.5</v>
      </c>
      <c r="D58" s="252">
        <f>AVERAGE(D59,D60)</f>
        <v>1.5</v>
      </c>
      <c r="E58" s="440"/>
      <c r="F58" s="440"/>
      <c r="G58" s="440"/>
      <c r="H58" s="440"/>
      <c r="K58" s="442"/>
      <c r="L58" s="282"/>
      <c r="P58" s="252">
        <f>AVERAGE(P59,P60)</f>
        <v>1.5</v>
      </c>
      <c r="Q58" s="94">
        <v>0</v>
      </c>
    </row>
    <row r="59" spans="1:17" ht="17.25" thickBot="1">
      <c r="A59" s="4"/>
      <c r="B59" s="245" t="s">
        <v>249</v>
      </c>
      <c r="C59" s="88">
        <f>'[1]Форма.6.4'!C59</f>
        <v>1</v>
      </c>
      <c r="D59" s="579">
        <f>P59</f>
        <v>1</v>
      </c>
      <c r="E59" s="580"/>
      <c r="F59" s="580"/>
      <c r="G59" s="580"/>
      <c r="H59" s="580"/>
      <c r="I59" s="581"/>
      <c r="J59" s="139"/>
      <c r="K59" s="139"/>
      <c r="L59" s="282"/>
      <c r="M59" s="603">
        <f>'[1]Форма.6.4'!M59</f>
        <v>1</v>
      </c>
      <c r="N59" s="603">
        <f>'[1]Форма.6.4'!N59</f>
        <v>16</v>
      </c>
      <c r="O59" s="326">
        <f>IF(AND(M59=0,N59=0),100,IF(AND(M59=0,N59&gt;0),120,M59/N59*100))</f>
        <v>6.25</v>
      </c>
      <c r="P59" s="583">
        <f>IF(O59&gt;120,3,IF(O59&lt;80,1,2))</f>
        <v>1</v>
      </c>
      <c r="Q59" s="94">
        <v>0</v>
      </c>
    </row>
    <row r="60" spans="1:17" ht="17.25" thickBot="1">
      <c r="A60" s="15"/>
      <c r="B60" s="244" t="s">
        <v>250</v>
      </c>
      <c r="C60" s="252">
        <f>AVERAGE(C61,C62,C63)</f>
        <v>2</v>
      </c>
      <c r="D60" s="252">
        <f>AVERAGE(D61,D62,D63)</f>
        <v>2</v>
      </c>
      <c r="E60" s="440"/>
      <c r="F60" s="440"/>
      <c r="G60" s="440"/>
      <c r="H60" s="440"/>
      <c r="K60" s="442"/>
      <c r="L60" s="282"/>
      <c r="P60" s="252">
        <f>AVERAGE(P61,P62,P63)</f>
        <v>2</v>
      </c>
      <c r="Q60" s="94">
        <v>0</v>
      </c>
    </row>
    <row r="61" spans="1:17" ht="16.5">
      <c r="A61" s="4"/>
      <c r="B61" s="245" t="s">
        <v>251</v>
      </c>
      <c r="C61" s="88">
        <f>'[1]Форма.6.4'!C61</f>
        <v>2</v>
      </c>
      <c r="D61" s="579">
        <f>P61</f>
        <v>2</v>
      </c>
      <c r="E61" s="580"/>
      <c r="F61" s="580"/>
      <c r="G61" s="580"/>
      <c r="H61" s="580"/>
      <c r="I61" s="581"/>
      <c r="J61" s="139"/>
      <c r="K61" s="139"/>
      <c r="L61" s="282"/>
      <c r="M61" s="603">
        <f>'[1]Форма.6.4'!M61</f>
        <v>0</v>
      </c>
      <c r="N61" s="603">
        <f>'[1]Форма.6.4'!N61</f>
        <v>0</v>
      </c>
      <c r="O61" s="326">
        <f>IF(AND(M61=0,N61=0),100,IF(AND(M61=0,N61&gt;0),120,M61/N61*100))</f>
        <v>100</v>
      </c>
      <c r="P61" s="579">
        <f>IF(O61&lt;80,3,IF(O61&gt;120,1,2))</f>
        <v>2</v>
      </c>
      <c r="Q61" s="94">
        <v>0</v>
      </c>
    </row>
    <row r="62" spans="1:17" ht="16.5">
      <c r="A62" s="4"/>
      <c r="B62" s="245" t="s">
        <v>252</v>
      </c>
      <c r="C62" s="88">
        <f>'[1]Форма.6.4'!C62</f>
        <v>2</v>
      </c>
      <c r="D62" s="579">
        <f>P62</f>
        <v>2</v>
      </c>
      <c r="E62" s="580"/>
      <c r="F62" s="580"/>
      <c r="G62" s="580"/>
      <c r="H62" s="580"/>
      <c r="I62" s="581"/>
      <c r="J62" s="139"/>
      <c r="K62" s="139"/>
      <c r="L62" s="282"/>
      <c r="M62" s="603">
        <f>'[1]Форма.6.4'!M62</f>
        <v>0</v>
      </c>
      <c r="N62" s="603">
        <f>'[1]Форма.6.4'!N62</f>
        <v>0</v>
      </c>
      <c r="O62" s="326">
        <f>IF(AND(M62=0,N62=0),100,IF(AND(M62=0,N62&gt;0),120,M62/N62*100))</f>
        <v>100</v>
      </c>
      <c r="P62" s="579">
        <f>IF(O62&lt;80,3,IF(O62&gt;120,1,2))</f>
        <v>2</v>
      </c>
      <c r="Q62" s="94">
        <v>0</v>
      </c>
    </row>
    <row r="63" spans="1:17" ht="17.25" thickBot="1">
      <c r="A63" s="4"/>
      <c r="B63" s="245" t="s">
        <v>253</v>
      </c>
      <c r="C63" s="88">
        <f>'[1]Форма.6.4'!C63</f>
        <v>2</v>
      </c>
      <c r="D63" s="579">
        <f>P63</f>
        <v>2</v>
      </c>
      <c r="E63" s="580"/>
      <c r="F63" s="580"/>
      <c r="G63" s="580"/>
      <c r="H63" s="580"/>
      <c r="I63" s="581"/>
      <c r="J63" s="139"/>
      <c r="K63" s="139"/>
      <c r="L63" s="282"/>
      <c r="M63" s="603">
        <f>'[1]Форма.6.4'!M63</f>
        <v>0</v>
      </c>
      <c r="N63" s="603">
        <f>'[1]Форма.6.4'!N63</f>
        <v>0.025</v>
      </c>
      <c r="O63" s="326">
        <f>IF(AND(M63=0,N63=0),100,IF(AND(M63=0,N63&gt;0),120,M63/N63*100))</f>
        <v>120</v>
      </c>
      <c r="P63" s="579">
        <f>IF(O63&lt;80,3,IF(O63&gt;120,1,2))</f>
        <v>2</v>
      </c>
      <c r="Q63" s="94">
        <v>0</v>
      </c>
    </row>
    <row r="64" spans="1:17" ht="17.25" thickBot="1">
      <c r="A64" s="15"/>
      <c r="B64" s="244" t="s">
        <v>254</v>
      </c>
      <c r="C64" s="252">
        <f>AVERAGE(C65)</f>
        <v>2</v>
      </c>
      <c r="D64" s="252">
        <f>AVERAGE(D65)</f>
        <v>2</v>
      </c>
      <c r="E64" s="440"/>
      <c r="F64" s="440"/>
      <c r="G64" s="440"/>
      <c r="H64" s="440"/>
      <c r="K64" s="442"/>
      <c r="L64" s="282"/>
      <c r="P64" s="252">
        <f>AVERAGE(P65)</f>
        <v>2</v>
      </c>
      <c r="Q64" s="94">
        <v>0</v>
      </c>
    </row>
    <row r="65" spans="1:17" ht="17.25" thickBot="1">
      <c r="A65" s="4"/>
      <c r="B65" s="245" t="s">
        <v>242</v>
      </c>
      <c r="C65" s="88">
        <f>'[1]Форма.6.4'!C65</f>
        <v>2</v>
      </c>
      <c r="D65" s="579">
        <f>P65</f>
        <v>2</v>
      </c>
      <c r="E65" s="580"/>
      <c r="F65" s="580"/>
      <c r="G65" s="580"/>
      <c r="H65" s="580"/>
      <c r="I65" s="581"/>
      <c r="J65" s="139"/>
      <c r="K65" s="139"/>
      <c r="L65" s="282"/>
      <c r="M65" s="603">
        <f>'[1]Форма.6.4'!M65</f>
        <v>0</v>
      </c>
      <c r="N65" s="603">
        <f>'[1]Форма.6.4'!N65</f>
        <v>0.05</v>
      </c>
      <c r="O65" s="326">
        <f>IF(AND(M65=0,N65=0),100,IF(AND(M65=0,N65&gt;0),120,M65/N65*100))</f>
        <v>120</v>
      </c>
      <c r="P65" s="583">
        <f>IF(O65&gt;120,3,IF(O65&lt;80,1,2))</f>
        <v>2</v>
      </c>
      <c r="Q65" s="94">
        <v>0</v>
      </c>
    </row>
    <row r="66" spans="1:17" ht="17.25" thickBot="1">
      <c r="A66" s="15"/>
      <c r="B66" s="244" t="s">
        <v>103</v>
      </c>
      <c r="C66" s="252">
        <f>AVERAGE(C67,C68)</f>
        <v>2</v>
      </c>
      <c r="D66" s="252">
        <f>AVERAGE(D67,D68)</f>
        <v>2</v>
      </c>
      <c r="E66" s="440"/>
      <c r="F66" s="440"/>
      <c r="G66" s="440"/>
      <c r="H66" s="440"/>
      <c r="K66" s="442"/>
      <c r="L66" s="282"/>
      <c r="O66" s="23"/>
      <c r="P66" s="252">
        <f>AVERAGE(P67,P68)</f>
        <v>2</v>
      </c>
      <c r="Q66" s="94">
        <v>0</v>
      </c>
    </row>
    <row r="67" spans="1:17" ht="16.5">
      <c r="A67" s="4"/>
      <c r="B67" s="245" t="s">
        <v>233</v>
      </c>
      <c r="C67" s="88">
        <f>'[1]Форма.6.4'!C67</f>
        <v>2</v>
      </c>
      <c r="D67" s="579">
        <f>P67</f>
        <v>2</v>
      </c>
      <c r="E67" s="580"/>
      <c r="F67" s="580"/>
      <c r="G67" s="580"/>
      <c r="H67" s="580"/>
      <c r="I67" s="581"/>
      <c r="J67" s="139"/>
      <c r="K67" s="139"/>
      <c r="L67" s="282"/>
      <c r="M67" s="603">
        <f>'[1]Форма.6.4'!M67</f>
        <v>0</v>
      </c>
      <c r="N67" s="603">
        <f>'[1]Форма.6.4'!N67</f>
        <v>6</v>
      </c>
      <c r="O67" s="326">
        <f>IF(AND(M67=0,N67=0),100,IF(AND(M67=0,N67&gt;0),120,M67/N67*100))</f>
        <v>120</v>
      </c>
      <c r="P67" s="583">
        <f>IF(O67&gt;120,3,IF(O67&lt;80,1,2))</f>
        <v>2</v>
      </c>
      <c r="Q67" s="94">
        <v>0</v>
      </c>
    </row>
    <row r="68" spans="1:17" ht="16.5">
      <c r="A68" s="4"/>
      <c r="B68" s="245" t="s">
        <v>255</v>
      </c>
      <c r="C68" s="88">
        <f>'[1]Форма.6.4'!C68</f>
        <v>2</v>
      </c>
      <c r="D68" s="579">
        <f>P68</f>
        <v>2</v>
      </c>
      <c r="E68" s="580"/>
      <c r="F68" s="580"/>
      <c r="G68" s="580"/>
      <c r="H68" s="580"/>
      <c r="I68" s="581"/>
      <c r="J68" s="139"/>
      <c r="K68" s="139"/>
      <c r="L68" s="282"/>
      <c r="M68" s="603">
        <f>'[1]Форма.6.4'!M68</f>
        <v>100</v>
      </c>
      <c r="N68" s="603">
        <f>'[1]Форма.6.4'!N68</f>
        <v>100</v>
      </c>
      <c r="O68" s="326">
        <f>IF(AND(M68=0,N68=0),100,IF(AND(M68=0,N68&gt;0),120,M68/N68*100))</f>
        <v>100</v>
      </c>
      <c r="P68" s="579">
        <f>IF(O68&lt;80,3,IF(O68&gt;120,1,2))</f>
        <v>2</v>
      </c>
      <c r="Q68" s="94">
        <v>0</v>
      </c>
    </row>
    <row r="69" spans="1:17" ht="21">
      <c r="A69" s="5"/>
      <c r="B69" s="450" t="s">
        <v>215</v>
      </c>
      <c r="C69" s="89">
        <f>0.1*C9+0.7*C28+0.2*C49</f>
        <v>0.9833333333333332</v>
      </c>
      <c r="D69" s="256">
        <f>0.1*D9+0.7*D28+0.2*D49</f>
        <v>0.9833333333333332</v>
      </c>
      <c r="E69" s="446"/>
      <c r="F69" s="446"/>
      <c r="G69" s="446"/>
      <c r="H69" s="446"/>
      <c r="K69" s="447"/>
      <c r="L69" s="282"/>
      <c r="M69" s="600"/>
      <c r="N69" s="601"/>
      <c r="O69" s="601"/>
      <c r="P69" s="256">
        <f>0.1*P9+0.7*P28+0.2*P49</f>
        <v>0.9833333333333332</v>
      </c>
      <c r="Q69" s="81">
        <v>0</v>
      </c>
    </row>
    <row r="70" spans="1:16" ht="26.25" customHeight="1">
      <c r="A70" s="4"/>
      <c r="B70" s="659" t="s">
        <v>13</v>
      </c>
      <c r="C70" s="659"/>
      <c r="D70" s="659"/>
      <c r="E70" s="659"/>
      <c r="F70" s="659"/>
      <c r="G70" s="659"/>
      <c r="H70" s="659"/>
      <c r="I70" s="659"/>
      <c r="J70" s="659"/>
      <c r="K70" s="659"/>
      <c r="L70" s="659"/>
      <c r="M70" s="659"/>
      <c r="N70" s="659"/>
      <c r="O70" s="659"/>
      <c r="P70" s="659"/>
    </row>
    <row r="71" spans="1:16" ht="26.25" customHeight="1">
      <c r="A71" s="4"/>
      <c r="B71" s="659" t="s">
        <v>14</v>
      </c>
      <c r="C71" s="659"/>
      <c r="D71" s="659"/>
      <c r="E71" s="659"/>
      <c r="F71" s="659"/>
      <c r="G71" s="659"/>
      <c r="H71" s="659"/>
      <c r="I71" s="659"/>
      <c r="J71" s="659"/>
      <c r="K71" s="659"/>
      <c r="L71" s="659"/>
      <c r="M71" s="659"/>
      <c r="N71" s="659"/>
      <c r="O71" s="659"/>
      <c r="P71" s="659"/>
    </row>
    <row r="72" spans="1:17" s="20" customFormat="1" ht="5.25">
      <c r="A72" s="4"/>
      <c r="B72" s="117"/>
      <c r="C72" s="117"/>
      <c r="D72" s="117"/>
      <c r="E72" s="451"/>
      <c r="F72" s="451"/>
      <c r="G72" s="451"/>
      <c r="H72" s="451"/>
      <c r="I72" s="137"/>
      <c r="J72" s="137"/>
      <c r="K72" s="137"/>
      <c r="L72" s="131"/>
      <c r="O72" s="21"/>
      <c r="Q72" s="87"/>
    </row>
    <row r="73" spans="2:15" ht="15.75">
      <c r="B73" s="10" t="str">
        <f>'[1]Содержание'!$C$21</f>
        <v>Директор </v>
      </c>
      <c r="C73" s="92"/>
      <c r="D73" s="7" t="str">
        <f>'[1]Содержание'!$G$21</f>
        <v>А.А. Фролов</v>
      </c>
      <c r="O73" s="303" t="s">
        <v>269</v>
      </c>
    </row>
    <row r="74" spans="2:15" ht="15.75">
      <c r="B74" s="145" t="s">
        <v>5</v>
      </c>
      <c r="C74" s="92"/>
      <c r="D74" s="25" t="s">
        <v>15</v>
      </c>
      <c r="O74" s="25" t="s">
        <v>6</v>
      </c>
    </row>
    <row r="75" spans="1:17" s="20" customFormat="1" ht="5.25">
      <c r="A75" s="120"/>
      <c r="B75" s="117"/>
      <c r="C75" s="117"/>
      <c r="D75" s="117"/>
      <c r="E75" s="451"/>
      <c r="F75" s="451"/>
      <c r="G75" s="451"/>
      <c r="H75" s="451"/>
      <c r="I75" s="137"/>
      <c r="J75" s="137"/>
      <c r="K75" s="137"/>
      <c r="L75" s="131"/>
      <c r="O75" s="21"/>
      <c r="Q75" s="87"/>
    </row>
    <row r="76" spans="2:4" ht="15.75">
      <c r="B76" s="92"/>
      <c r="C76" s="92"/>
      <c r="D76" s="92"/>
    </row>
    <row r="77" spans="2:4" ht="15.75">
      <c r="B77" s="92"/>
      <c r="C77" s="92"/>
      <c r="D77" s="92"/>
    </row>
  </sheetData>
  <sheetProtection formatCells="0" formatColumns="0" formatRows="0"/>
  <mergeCells count="8">
    <mergeCell ref="B70:P70"/>
    <mergeCell ref="B71:P71"/>
    <mergeCell ref="O5:O8"/>
    <mergeCell ref="N4:P4"/>
    <mergeCell ref="M6:M8"/>
    <mergeCell ref="N6:N8"/>
    <mergeCell ref="P5:P8"/>
    <mergeCell ref="B7:B8"/>
  </mergeCells>
  <printOptions horizontalCentered="1"/>
  <pageMargins left="0.2362204724409449" right="0.17" top="0.2362204724409449" bottom="0.2362204724409449" header="0.15748031496062992" footer="0.15748031496062992"/>
  <pageSetup horizontalDpi="600" verticalDpi="600" orientation="portrait" paperSize="9" scale="73" r:id="rId1"/>
  <headerFooter alignWithMargins="0">
    <oddHeader>&amp;R&amp;8&amp;P</oddHeader>
    <oddFooter>&amp;L&amp;8&amp;F 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47CFFF"/>
  </sheetPr>
  <dimension ref="A1:G35"/>
  <sheetViews>
    <sheetView zoomScalePageLayoutView="0" workbookViewId="0" topLeftCell="A1">
      <pane xSplit="3" ySplit="7" topLeftCell="D8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D8" sqref="D8:D9"/>
    </sheetView>
  </sheetViews>
  <sheetFormatPr defaultColWidth="9.00390625" defaultRowHeight="15.75"/>
  <cols>
    <col min="1" max="1" width="0.875" style="93" customWidth="1"/>
    <col min="2" max="2" width="2.75390625" style="106" bestFit="1" customWidth="1"/>
    <col min="3" max="3" width="67.25390625" style="106" customWidth="1"/>
    <col min="4" max="4" width="13.00390625" style="106" customWidth="1"/>
    <col min="5" max="5" width="0.875" style="106" customWidth="1"/>
    <col min="6" max="6" width="0.875" style="93" customWidth="1"/>
    <col min="7" max="16384" width="9.00390625" style="106" customWidth="1"/>
  </cols>
  <sheetData>
    <row r="1" spans="3:4" ht="16.5" customHeight="1">
      <c r="C1" s="666" t="str">
        <f>"Форма  3.1  -  Отчетные  данные для расчета значения показателя качества
 рассмотрения заявок на технологическое присоединение к сети в период за "&amp;Содержание!I5&amp;" год"</f>
        <v>Форма  3.1  -  Отчетные  данные для расчета значения показателя качества
 рассмотрения заявок на технологическое присоединение к сети в период за 2014 год</v>
      </c>
      <c r="D1" s="666"/>
    </row>
    <row r="2" spans="3:4" ht="16.5" customHeight="1">
      <c r="C2" s="666"/>
      <c r="D2" s="666"/>
    </row>
    <row r="3" spans="3:4" s="21" customFormat="1" ht="5.25">
      <c r="C3" s="316"/>
      <c r="D3" s="316"/>
    </row>
    <row r="4" ht="15.75">
      <c r="C4" s="24" t="str">
        <f>Содержание!$C$5</f>
        <v>ООО "ИнвестГрадСтрой"</v>
      </c>
    </row>
    <row r="5" ht="15.75">
      <c r="C5" s="3" t="s">
        <v>10</v>
      </c>
    </row>
    <row r="6" spans="1:6" s="23" customFormat="1" ht="15.75">
      <c r="A6" s="93"/>
      <c r="B6" s="317" t="s">
        <v>7</v>
      </c>
      <c r="C6" s="307" t="s">
        <v>207</v>
      </c>
      <c r="D6" s="307" t="s">
        <v>136</v>
      </c>
      <c r="F6" s="93"/>
    </row>
    <row r="7" spans="1:6" s="23" customFormat="1" ht="15.75">
      <c r="A7" s="93"/>
      <c r="B7" s="317">
        <v>1</v>
      </c>
      <c r="C7" s="317">
        <v>2</v>
      </c>
      <c r="D7" s="317">
        <v>3</v>
      </c>
      <c r="F7" s="93"/>
    </row>
    <row r="8" spans="1:6" s="23" customFormat="1" ht="81.75">
      <c r="A8" s="93"/>
      <c r="B8" s="307" t="s">
        <v>105</v>
      </c>
      <c r="C8" s="308" t="s">
        <v>165</v>
      </c>
      <c r="D8" s="531">
        <f>'[1]Форма.3.1'!$D$8</f>
        <v>0</v>
      </c>
      <c r="F8" s="93"/>
    </row>
    <row r="9" spans="1:6" s="23" customFormat="1" ht="99">
      <c r="A9" s="93"/>
      <c r="B9" s="307" t="s">
        <v>102</v>
      </c>
      <c r="C9" s="308" t="s">
        <v>166</v>
      </c>
      <c r="D9" s="531">
        <f>'[1]Форма.3.1'!$D$9</f>
        <v>0</v>
      </c>
      <c r="F9" s="93"/>
    </row>
    <row r="10" spans="1:6" s="23" customFormat="1" ht="38.25" customHeight="1">
      <c r="A10" s="93"/>
      <c r="B10" s="307" t="s">
        <v>106</v>
      </c>
      <c r="C10" s="308" t="s">
        <v>164</v>
      </c>
      <c r="D10" s="363">
        <f>IF(D8=0,1,D8/MAX(1,(D8-D9)))</f>
        <v>1</v>
      </c>
      <c r="F10" s="93"/>
    </row>
    <row r="11" spans="1:7" s="20" customFormat="1" ht="5.25">
      <c r="A11" s="21"/>
      <c r="B11" s="21"/>
      <c r="C11" s="21"/>
      <c r="D11" s="21"/>
      <c r="E11" s="21"/>
      <c r="F11" s="21"/>
      <c r="G11" s="21"/>
    </row>
    <row r="12" spans="1:7" s="23" customFormat="1" ht="15.75">
      <c r="A12" s="318"/>
      <c r="C12" s="361" t="str">
        <f>Содержание!$C$21</f>
        <v>Директор </v>
      </c>
      <c r="D12" s="10" t="str">
        <f>Содержание!$G$21</f>
        <v>А.А. Фролов</v>
      </c>
      <c r="E12" s="22"/>
      <c r="F12" s="22"/>
      <c r="G12" s="318"/>
    </row>
    <row r="13" spans="1:7" s="23" customFormat="1" ht="15.75">
      <c r="A13" s="318"/>
      <c r="C13" s="25" t="s">
        <v>133</v>
      </c>
      <c r="D13" s="25" t="s">
        <v>15</v>
      </c>
      <c r="E13" s="22"/>
      <c r="F13" s="22"/>
      <c r="G13" s="318"/>
    </row>
    <row r="14" s="318" customFormat="1" ht="5.25"/>
    <row r="15" spans="1:7" s="23" customFormat="1" ht="15.75">
      <c r="A15" s="318"/>
      <c r="E15" s="318"/>
      <c r="G15" s="318"/>
    </row>
    <row r="34" spans="1:6" s="322" customFormat="1" ht="15.75">
      <c r="A34" s="321"/>
      <c r="C34" s="7" t="e">
        <f>Содержание!#REF!</f>
        <v>#REF!</v>
      </c>
      <c r="F34" s="9" t="str">
        <f>Содержание!$G$21</f>
        <v>А.А. Фролов</v>
      </c>
    </row>
    <row r="35" spans="3:6" ht="36.75">
      <c r="C35" s="90" t="s">
        <v>5</v>
      </c>
      <c r="F35" s="258" t="s">
        <v>15</v>
      </c>
    </row>
  </sheetData>
  <sheetProtection password="CA0A" sheet="1"/>
  <mergeCells count="1">
    <mergeCell ref="C1:D2"/>
  </mergeCells>
  <printOptions horizontalCentered="1"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&amp;R&amp;8&amp;P</oddHeader>
    <oddFooter>&amp;L&amp;8&amp;F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Санников В.М.</dc:creator>
  <cp:keywords/>
  <dc:description/>
  <cp:lastModifiedBy>Борисов А.В.</cp:lastModifiedBy>
  <cp:lastPrinted>2015-03-31T02:56:51Z</cp:lastPrinted>
  <dcterms:created xsi:type="dcterms:W3CDTF">2011-04-11T09:46:15Z</dcterms:created>
  <dcterms:modified xsi:type="dcterms:W3CDTF">2015-03-31T05:35:17Z</dcterms:modified>
  <cp:category/>
  <cp:version/>
  <cp:contentType/>
  <cp:contentStatus/>
</cp:coreProperties>
</file>